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mmcglobalind-my.sharepoint.com/personal/sakshi_khandelwal_marsh_com/Documents/Desktop/Energy/My Clients/HPOil/2026-27/"/>
    </mc:Choice>
  </mc:AlternateContent>
  <xr:revisionPtr revIDLastSave="56" documentId="8_{CA18837B-323C-48C5-B7E9-EA235A9FA30F}" xr6:coauthVersionLast="47" xr6:coauthVersionMax="47" xr10:uidLastSave="{5FEB8897-0C5C-4C21-917F-732DD88E2DDC}"/>
  <bookViews>
    <workbookView xWindow="-120" yWindow="-120" windowWidth="29040" windowHeight="15720" xr2:uid="{819140A9-A91A-422F-9F2B-A8B664603D37}"/>
  </bookViews>
  <sheets>
    <sheet name="Annexure 1- EAR" sheetId="3" r:id="rId1"/>
    <sheet name="Annexure 2- Fire (CNG)" sheetId="4" r:id="rId2"/>
    <sheet name="Annexure 3- Fire (Pipelines)" sheetId="5" r:id="rId3"/>
    <sheet name="Annexure 4- Office Package" sheetId="6" r:id="rId4"/>
    <sheet name="Annexure 5- All Risks" sheetId="7"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0" i="7" l="1"/>
  <c r="H93" i="4"/>
  <c r="H88" i="4"/>
  <c r="H81" i="4"/>
  <c r="I75" i="4"/>
  <c r="I72" i="4"/>
  <c r="J72" i="4" s="1"/>
  <c r="J71" i="4"/>
  <c r="J70" i="4"/>
  <c r="J69" i="4"/>
  <c r="J68" i="4"/>
  <c r="J67" i="4"/>
  <c r="J66" i="4"/>
  <c r="J65" i="4"/>
  <c r="J64" i="4"/>
  <c r="J63" i="4"/>
  <c r="J62" i="4"/>
  <c r="J61" i="4"/>
  <c r="J60" i="4"/>
  <c r="J59" i="4"/>
  <c r="J58" i="4"/>
  <c r="J57" i="4"/>
  <c r="J56" i="4"/>
  <c r="J55" i="4"/>
  <c r="J54" i="4"/>
  <c r="J53" i="4"/>
  <c r="J52" i="4"/>
  <c r="J51" i="4"/>
  <c r="J50" i="4"/>
  <c r="J49" i="4"/>
  <c r="J48" i="4"/>
  <c r="J47" i="4"/>
  <c r="J46" i="4"/>
  <c r="J45" i="4"/>
  <c r="J44" i="4"/>
  <c r="J43" i="4"/>
  <c r="J42" i="4"/>
  <c r="J41" i="4"/>
  <c r="J40" i="4"/>
  <c r="J39" i="4"/>
  <c r="J38" i="4"/>
  <c r="J37" i="4"/>
  <c r="J36" i="4"/>
  <c r="I36" i="4"/>
  <c r="I35" i="4"/>
  <c r="J35" i="4" s="1"/>
  <c r="J34" i="4"/>
  <c r="I34" i="4"/>
  <c r="J33" i="4"/>
  <c r="J32" i="4"/>
  <c r="J31" i="4"/>
  <c r="J30" i="4"/>
  <c r="J29" i="4"/>
  <c r="J28" i="4"/>
  <c r="J27" i="4"/>
  <c r="J26" i="4"/>
  <c r="J25" i="4"/>
  <c r="J24" i="4"/>
  <c r="J23" i="4"/>
  <c r="J22" i="4"/>
  <c r="J21" i="4"/>
  <c r="J20" i="4"/>
  <c r="J19" i="4"/>
  <c r="J18" i="4"/>
  <c r="J17" i="4"/>
  <c r="J16" i="4"/>
  <c r="J15" i="4"/>
  <c r="J14" i="4"/>
  <c r="J13" i="4"/>
  <c r="J12" i="4"/>
  <c r="J11" i="4"/>
  <c r="J10" i="4"/>
  <c r="J9" i="4"/>
  <c r="J8" i="4"/>
  <c r="J7" i="4"/>
  <c r="J6" i="4"/>
  <c r="J5" i="4"/>
  <c r="J4" i="4"/>
  <c r="J3" i="4"/>
  <c r="E9" i="6"/>
  <c r="D9" i="6"/>
  <c r="F8" i="6"/>
  <c r="J74" i="4" l="1"/>
  <c r="I74" i="4"/>
  <c r="I76" i="4" s="1"/>
  <c r="E7" i="5"/>
  <c r="D47" i="6" l="1"/>
  <c r="E11" i="5" l="1"/>
  <c r="F7" i="6" l="1"/>
  <c r="F6" i="6"/>
  <c r="F5" i="6"/>
  <c r="F9" i="6" l="1"/>
</calcChain>
</file>

<file path=xl/sharedStrings.xml><?xml version="1.0" encoding="utf-8"?>
<sst xmlns="http://schemas.openxmlformats.org/spreadsheetml/2006/main" count="572" uniqueCount="264">
  <si>
    <t>Sl. No.</t>
  </si>
  <si>
    <t>Fidelity Policy</t>
  </si>
  <si>
    <t>Burglary</t>
  </si>
  <si>
    <t>Machinery Breakdown</t>
  </si>
  <si>
    <t>Total</t>
  </si>
  <si>
    <t>TOTAL</t>
  </si>
  <si>
    <t xml:space="preserve"> </t>
  </si>
  <si>
    <t>Risk Location</t>
  </si>
  <si>
    <t>Office Address</t>
  </si>
  <si>
    <t>Sum Insured</t>
  </si>
  <si>
    <t>Ambala and Kurukshetra district</t>
  </si>
  <si>
    <t>Hpoil Gas Private Limited 2nd Floor, 341/290, Model Town Old Gt Road, Ambala, Haryana-134003</t>
  </si>
  <si>
    <t>Kolhapur District</t>
  </si>
  <si>
    <t>Plot No. P5/ P78, Kagal Five Star Midc, Village Kagal, Tahsil Hatkannagale, Dist Kolhapur,
Pin -416236</t>
  </si>
  <si>
    <t>Nagaland State GA</t>
  </si>
  <si>
    <t>Yet to be established</t>
  </si>
  <si>
    <t xml:space="preserve">Brief Project Description : </t>
  </si>
  <si>
    <t>HPOIL Gas Private Limited (“HOGPL”) is a 50:50 joint venture between HPCL and OIL, incorporated on 30th November, 2018. The Company’s registered office is located at Marathon Futurex, 10th Floor N.M. Joshi Marg, Lower Parel (East), Mumbai, Maharashtra. 
The company has domestic credit rating of AA- (Stable) from CRISIL. The Project comprises of laying, building and operating the CGD network in the Ambala-Kurkshetra GA, Hayana, Kolhapur GA, Maharatsra &amp; Nagaland state GA. City Gas Distribution system (CGD) consists of transporting natural gas to end users in towns and cities. The gas is provided through low pressure pipelines by a CGD company. 
During the financial year 2025-26, we have started project activities in our newly awarded GA- Nagaland State GA.</t>
  </si>
  <si>
    <t>CNG Stations:</t>
  </si>
  <si>
    <t>S. No.</t>
  </si>
  <si>
    <t>Stations Name</t>
  </si>
  <si>
    <t>GA</t>
  </si>
  <si>
    <t>Station Type(CGS/CNG/CBG/MS)</t>
  </si>
  <si>
    <t>OMC/HOGPL</t>
  </si>
  <si>
    <t>Address</t>
  </si>
  <si>
    <t>Commissioned/Under progress</t>
  </si>
  <si>
    <t>Balaji Filling Station</t>
  </si>
  <si>
    <t>AK GA</t>
  </si>
  <si>
    <t>CNG/CBG</t>
  </si>
  <si>
    <t>OMC</t>
  </si>
  <si>
    <t>Village- Teora, NH-44, Kurukshetra, Haryana, Pin- 136135</t>
  </si>
  <si>
    <t>Comissioned</t>
  </si>
  <si>
    <t>HP Dhillon Filling Station, Kurukshetra</t>
  </si>
  <si>
    <t>NH-44, Khanpur Kolian, Kurukshetra, Haryana, Pin- 136131</t>
  </si>
  <si>
    <t>Abhay Highway HP Centre, Ambala</t>
  </si>
  <si>
    <t>Village- Mohra, NH-1, Tehsil &amp; District- Ambala, Haryana, Pin- 133001</t>
  </si>
  <si>
    <t>CM HP Centre</t>
  </si>
  <si>
    <t>Village Panjokhra, NH-72, Ambala, Haryana</t>
  </si>
  <si>
    <t>City Gate cum Mother station at Jalbera Ambala</t>
  </si>
  <si>
    <t>CGS cum Mother Station</t>
  </si>
  <si>
    <t>HOGPL</t>
  </si>
  <si>
    <t>Village: Rawalan, Jalbera, Ambala, Haryana (Including Hook-up facility)</t>
  </si>
  <si>
    <t>Premium HP Centre</t>
  </si>
  <si>
    <t>Village: Bihta, Saha - Shahbad Road, Saha, Ambala, Haryana</t>
  </si>
  <si>
    <t>Fateh Filling Station</t>
  </si>
  <si>
    <t>Khan Ahmedpur, NH-34, Dist- Ambala, Haryana</t>
  </si>
  <si>
    <t>Surendra Nath Shrawan Kumar (Ladwa) Filling Station</t>
  </si>
  <si>
    <t>Pipli - Ladwa Road, Ladwa Distt:- Kurukshetra-136132 Haryana</t>
  </si>
  <si>
    <t>Akshay Filling Station</t>
  </si>
  <si>
    <t>Gumthala Garu, Pehowa, Kurukshetra</t>
  </si>
  <si>
    <t>Coco Ramgarh</t>
  </si>
  <si>
    <t>Ramgarh , Kurukshetra</t>
  </si>
  <si>
    <t>Lacchmandass Filling Station</t>
  </si>
  <si>
    <t>Sirsma, Kurukshetra</t>
  </si>
  <si>
    <t>Gautam Filling Station</t>
  </si>
  <si>
    <t>NH152, Ambala - Hissar Rd, Opp. Naggal Police Station, Ambala, Haryana 134008</t>
  </si>
  <si>
    <t>RJ Filling Station, Nalvi, Shahbad, Kurukshetra</t>
  </si>
  <si>
    <t>Nalvi, Shahbad, Kurukshetra, Haryana 136165</t>
  </si>
  <si>
    <t>G-Line Fuels Point, Magharpura, Ambala</t>
  </si>
  <si>
    <t>Magharpura, Ambala, Haryana - 134202</t>
  </si>
  <si>
    <t>Navbharat Filling Station, Padlu, Shahbad, Kururkshetra</t>
  </si>
  <si>
    <t>Padlu, Shahbad, Kururkshetra Haryana 136135</t>
  </si>
  <si>
    <t>Rishi Markanda Filling Station, Dehar, Narayangarh, Ambala</t>
  </si>
  <si>
    <t>Dehar, Narayangarh, Ambala Haryana 134203</t>
  </si>
  <si>
    <t>Shiv Shakti Motor Company, Ambala City</t>
  </si>
  <si>
    <t>Manav Chowk, Ambala City, Haryana 134003</t>
  </si>
  <si>
    <t xml:space="preserve">Sidhu Energy Station, Ismilabad, Kurukshetra </t>
  </si>
  <si>
    <t>NH-152D, Ismailabad, Kurukshetra, Haryana - 136129</t>
  </si>
  <si>
    <t>Shree Ganesha Filling Station, Patti Jattan, Ambala</t>
  </si>
  <si>
    <t>NH-152D, Patti Jattan, Ambala, Haryana - 134003</t>
  </si>
  <si>
    <t>HP Naggal Filing Station</t>
  </si>
  <si>
    <t>NH152D, Near Naggal Police Station, Village: Sakhraon, Ambala, Haryana 134008</t>
  </si>
  <si>
    <t>Dhantori Highway Junction</t>
  </si>
  <si>
    <t>NH-44, Delhi - Chd Road, Ramnagar, Charhuni Jattan, Haryana 136135</t>
  </si>
  <si>
    <t>IOC Dhillon Service Station</t>
  </si>
  <si>
    <t>NH-44, Grand Trunk Rd, Nanhera, Ambala Cantt, Ambala, Haryana 133001</t>
  </si>
  <si>
    <t>Jail Filling Station</t>
  </si>
  <si>
    <t>Near Jail Complex, Pipli Rd, Opp. Sector 5, Pipli, Kurukshetra, Haryana 136118</t>
  </si>
  <si>
    <t>Krishana Filling Station (Jio-BP)</t>
  </si>
  <si>
    <t>Shahbad-Ladwa road, SH-7, Shahbad, Kurukshetra, Haryana 136135</t>
  </si>
  <si>
    <t>The Aman Fuels</t>
  </si>
  <si>
    <t>Ambala - Delhi Road, Shahbad Grain Market, Kurukshetra, Haryana 136135</t>
  </si>
  <si>
    <t>Jai Sachidanand HP Centre</t>
  </si>
  <si>
    <t>Kalpi, Saha, Ambala, Haryana - 133004</t>
  </si>
  <si>
    <t>Surinder Nath Sharwan Kumar, Sahabad</t>
  </si>
  <si>
    <t>Surendra Nath Shrawan Kumar Sahabad,Kurukshetra'</t>
  </si>
  <si>
    <t>HP Green Gas DODO</t>
  </si>
  <si>
    <t>DODO</t>
  </si>
  <si>
    <t>HP Green Gas DODO Shambhalki, Kurukshetra</t>
  </si>
  <si>
    <t>Sharma fuel Point</t>
  </si>
  <si>
    <t>Sharma Fuel Point, Balana, Ambala</t>
  </si>
  <si>
    <t>Sharma Oil CO</t>
  </si>
  <si>
    <t>Sharma OIL Co, Ambala Cantt</t>
  </si>
  <si>
    <t>Mohinder Singhs and sons</t>
  </si>
  <si>
    <t>Mohinder sings and Sons, Baldev Nagar</t>
  </si>
  <si>
    <t>Vishway Auto</t>
  </si>
  <si>
    <t>Dangdehri NH 44 Ambala</t>
  </si>
  <si>
    <t>Under progress</t>
  </si>
  <si>
    <t>Harayan Petro</t>
  </si>
  <si>
    <t>HP Highaway Services</t>
  </si>
  <si>
    <t>Kolhapur GA</t>
  </si>
  <si>
    <t>NH4,Pune Banglore Highway,  A/P  Vadgaon, Tehsil-Hatkanangale,  Kolhapur,416112</t>
  </si>
  <si>
    <t>Gaikwad Petrolinks</t>
  </si>
  <si>
    <t>Surve No.355 (part)NH4, Pune Banglore Highway,  A/P kasba Vadgaon, Tehsil-Hatkanangale,  Kolhapur,416112</t>
  </si>
  <si>
    <t>Disha Petrolinks</t>
  </si>
  <si>
    <t>GAT. NO.1086(K), HERLE, HATHKANANGALE, KOLHAPUR,416005,  MAHARASHTR.</t>
  </si>
  <si>
    <t>Devgiri Autoline</t>
  </si>
  <si>
    <t>TOAP VADGAON ROAD,SH151 VILLAGE/TOWN-KASABA VADGAON,TALUKA-HATHKANGALE</t>
  </si>
  <si>
    <t>Deepraj Petroleum</t>
  </si>
  <si>
    <t>64 A/p KOLHAPUR RATNAGIRI ROAD,NH166 VILLAGE/TOWN-DANEWADI,TALUKA-PANHALA</t>
  </si>
  <si>
    <t>Sudarshan Petroleum</t>
  </si>
  <si>
    <t xml:space="preserve">NH-4 Gokul Shirgaon , Kolhapur </t>
  </si>
  <si>
    <t xml:space="preserve">Mangave Automobiles </t>
  </si>
  <si>
    <t>Sangli- Kolhapur road Near Dharam nagar -Phata near Janavi Hotel, Kondigre.</t>
  </si>
  <si>
    <t>Kounduskar Autocenter</t>
  </si>
  <si>
    <t>Bharat Petroleum, Petrol Pump -Konduskar Auto Centre, RAJARAMPURI,KOLHAPUR, Kolhapur 416008</t>
  </si>
  <si>
    <t>Devkar Automobiles</t>
  </si>
  <si>
    <t>Deokar Panand Road A R S NO 722/4 Kolhapur, Maharashtra 416012</t>
  </si>
  <si>
    <t>Londhe &amp; Compony</t>
  </si>
  <si>
    <t>S. NO.27, Hissa NO.7/B/2, SH 130, Gadhinglaj, TAH.- Gadhinglaj, Road, Bhadgaon, Vasco,  416502</t>
  </si>
  <si>
    <t>Vakratand Fuels</t>
  </si>
  <si>
    <t>Radhanagari-nipani Road,A/P.Sarawde,Tal.Radhanagari,Dist.kolhapur.</t>
  </si>
  <si>
    <t xml:space="preserve">Beherji Petroleum </t>
  </si>
  <si>
    <t>Nipani Radhanager Road SH 121,Gat No.130/1Murgud.Tal.Kagal Dist.Kolhapur.416219</t>
  </si>
  <si>
    <t>Sushant Transport</t>
  </si>
  <si>
    <t>M/S Sushant transport ajara petrol pump GAT.No.433,SH 188, Ajara, Tal.Ajara Dist.Kolhapur,Pin-416505</t>
  </si>
  <si>
    <t>India Automobiles</t>
  </si>
  <si>
    <t>592-A Shiroli(pulachi) NH4 PUNE Benglore Road , Tal- Hatkalagle , Dist- Kolhapur pin 416122</t>
  </si>
  <si>
    <t>Laxmi Petroleum</t>
  </si>
  <si>
    <t>Gat no. 903 At post. Yelur, Tal.shahuwadi , Dist . Kolhapur</t>
  </si>
  <si>
    <t>Hajare Petroleum</t>
  </si>
  <si>
    <t>Gat No. 248, A/P Washi Tal. Karveer, Dist. Kolhapur</t>
  </si>
  <si>
    <t>Tare Fuels</t>
  </si>
  <si>
    <t>On Miraj to Shirol Road SH 03,Shirol Tal-Shirol,Dist-Kolhapur,415311</t>
  </si>
  <si>
    <t>Umiya Petrocenter</t>
  </si>
  <si>
    <t>Plot No,2/CTS NO 447/1a/a.village-Udyamnagar,Tal-karvir,Dist-kolhapur,pin-416008</t>
  </si>
  <si>
    <t>Kesarkar Petroleum</t>
  </si>
  <si>
    <t>SURVEY NO -867/2 UTTUR AAJARA ROAD,SH198 VILLAGE-UTTUR,TAL AJARA, PIN-416220</t>
  </si>
  <si>
    <t>Panchaganga Petroleum</t>
  </si>
  <si>
    <t>Panchaganga sahakari sakhar karkhana,Ganganagar,Ichalkarnji.416116,Tal-hatkanangale,Dist-kolhapur</t>
  </si>
  <si>
    <t xml:space="preserve">HPOIL Gas Pvt Ltd-Mother Station </t>
  </si>
  <si>
    <t>Mother Station</t>
  </si>
  <si>
    <t>Plot no.P-5/p-78,kagal Hatkanagale five star MIDC kagal ,Kolhapur-416236</t>
  </si>
  <si>
    <t>J.B Petrolinks</t>
  </si>
  <si>
    <t>Gate No 456,Village shahapur rood,Hatakanagle,Dist-kolhapur,Pin-416115</t>
  </si>
  <si>
    <t>Warna Petroleum</t>
  </si>
  <si>
    <t>Post warnanagar, warna- Bhorpadade rd, Warna nagar(kodoli), Kolhapur</t>
  </si>
  <si>
    <t>City Gate station at Mauje Vadagaon</t>
  </si>
  <si>
    <t>City Gate Station (CGS)</t>
  </si>
  <si>
    <t>Gat No 512, Mauje Vadgaon, Hatkanangale Pin 416118</t>
  </si>
  <si>
    <t>Balaji Petrol Pump</t>
  </si>
  <si>
    <t>Survey No. 45, On Kolhapur to Gaganbavda Road, Karvir, Kolhapur-416010</t>
  </si>
  <si>
    <t>NS Petroleum</t>
  </si>
  <si>
    <t>Gut No. 107, on Kolhapur to Hupari Road, Sangawade, Karvir,Kolhapur-416202</t>
  </si>
  <si>
    <t xml:space="preserve">Madnaik Fuel Services </t>
  </si>
  <si>
    <t>Survey No. 34/4-10, On Salgli to Kolhapur Road, Jaysinghpur, Kolhapur-416101</t>
  </si>
  <si>
    <t>Laxmi Auto Services</t>
  </si>
  <si>
    <t>Plot No, C S No.517 E Ward,Kawala Naka, Kolhapur-416003</t>
  </si>
  <si>
    <t>Mangave Petrolinks</t>
  </si>
  <si>
    <t>Gat No 113 A, On Kolhapur To Sangli Road, Jainapur, Shirol, Kolhapur- 416101.</t>
  </si>
  <si>
    <t xml:space="preserve">Wali &amp; Company </t>
  </si>
  <si>
    <t>Survey No, Sh No 56/V, On Vengurla-Belgaum Road,Chandgad,Kolhapur- 416416.</t>
  </si>
  <si>
    <t>Kolhapur Motor Malak Sangh</t>
  </si>
  <si>
    <t>Gut No, 29 &amp; 30, On Ratnagiri To Kolhapur Road, Sh No.204, Ambewadi,Kolhapur-416012.</t>
  </si>
  <si>
    <t>Jajal Automotives</t>
  </si>
  <si>
    <t>Survey No, 17 Hissa No.6(P.T), On Kolhapur To Nipani On Road Nh No 4, Kagal,Kolhapur- 416216.</t>
  </si>
  <si>
    <t>Chougule Petroleum</t>
  </si>
  <si>
    <t>Gut No, 1458(P),Madilge, Bhudargad,Kolhapur-416209</t>
  </si>
  <si>
    <t>Hirai Petroleum</t>
  </si>
  <si>
    <t>On Kolhapur To Gaganbawada Road, Gaganbawada Bavda,Kolhapur-416206</t>
  </si>
  <si>
    <t>Total including gas</t>
  </si>
  <si>
    <t>Gas in CNG station (cascade ) per day per GA= Rs 6,00,000 (considering Rs 40/scm Price)</t>
  </si>
  <si>
    <t>Capital expenditure assets &amp; spares (not yet capitalised in HOGPL's sheets)</t>
  </si>
  <si>
    <t>Store Location</t>
  </si>
  <si>
    <t>Type</t>
  </si>
  <si>
    <t>Location Address</t>
  </si>
  <si>
    <t>Tentative Sum Insured</t>
  </si>
  <si>
    <t>Combined Sum insured GA wise</t>
  </si>
  <si>
    <t>Warehouse</t>
  </si>
  <si>
    <t>Kagal Warehouse, Plot No P-5/P-78, Five Star MIDC Kagal – Hatkanangale, Kolhapur -416236</t>
  </si>
  <si>
    <t>CGS station</t>
  </si>
  <si>
    <t>City Gate Station, Gat No-512, Village MoujeVadgaon, Teh. Hatkanangale, kolhapur – 416118</t>
  </si>
  <si>
    <t>Market yard warehouse,
433/351, Plot No 14, Shahu Market Yard Kolhapur-416005 Kolhapur</t>
  </si>
  <si>
    <t xml:space="preserve">Kolhapur warehouse, 
Gat No. 717, Nerle Tamgaon Road, Opposite Airport, Kolhapur – 416234 </t>
  </si>
  <si>
    <t>Ambala-Kurkshetra GA</t>
  </si>
  <si>
    <t>Adhoya Warehouse,Adhoya , Haryana</t>
  </si>
  <si>
    <t>Mohra Warehouse,Mohra, Haryana</t>
  </si>
  <si>
    <t>CNG Station</t>
  </si>
  <si>
    <t>COCO Ramgarh CNG station</t>
  </si>
  <si>
    <t>Capital items lying at various CNG Stations in AK GA</t>
  </si>
  <si>
    <t>Sr No</t>
  </si>
  <si>
    <t>Location</t>
  </si>
  <si>
    <t>Total Sum Insured</t>
  </si>
  <si>
    <t>Total  Assets</t>
  </si>
  <si>
    <t>Gas in Line pack Per day per GA= Rs 3780000 (considering Rs 42/scm Price)</t>
  </si>
  <si>
    <t>S No</t>
  </si>
  <si>
    <t>Entity</t>
  </si>
  <si>
    <t>Sum Insured Values (INR)</t>
  </si>
  <si>
    <t>Bharat Sookshma Udyam Suraksha</t>
  </si>
  <si>
    <t>HPOIL Gas - Head Office</t>
  </si>
  <si>
    <t>HPOIL Gas - Kolhapur GA Office</t>
  </si>
  <si>
    <t>HPOIL GAS  PRIVATE LIMITED
Kolhapur Office- UG-9, Relvoultion Complex, Near dabhollkar Corner Below Three Leaves Hotel, Kolhapur, PIN-416001</t>
  </si>
  <si>
    <t>HPOIL Gas - Ambala Kurkshetra GA Office</t>
  </si>
  <si>
    <t>HPOIL GAS  PRIVATE LIMITED- Ambala Office,
Office location - Cellone Bhawan, 107 Mall Road, Near BSNL Circle Office, Ambala Cantt-133001
Kurkshetra Office, BSNL Exchange, Sector 13, Kurukshetra, Haryana</t>
  </si>
  <si>
    <t>Money Policy</t>
  </si>
  <si>
    <t>Money in Safe, Money in Till with SRCC &amp; Terrorism</t>
  </si>
  <si>
    <t>Fidelity Guarantee insurance in respect of 29 employees (Unnamed Persons) on Floater basis</t>
  </si>
  <si>
    <t xml:space="preserve">Electronic Equipment Insurance Policy </t>
  </si>
  <si>
    <t xml:space="preserve">Various Electronic Equipment </t>
  </si>
  <si>
    <t>Portable Equipment</t>
  </si>
  <si>
    <t>Laptops, Cash counting machine etc.</t>
  </si>
  <si>
    <t>Petty cash in HO &amp; Ambala GA, Kurukshetra GA, Kolhapur GA, Nagaland GA- INR 10000 INR each</t>
  </si>
  <si>
    <t>Mother stations &amp; LCC offices (or any other office by whatever name maybe called) - cash in safe- INR 2 lacs each</t>
  </si>
  <si>
    <t>Cash in transit-</t>
  </si>
  <si>
    <r>
      <t>a.</t>
    </r>
    <r>
      <rPr>
        <sz val="7"/>
        <color theme="1"/>
        <rFont val="Times New Roman"/>
        <family val="1"/>
      </rPr>
      <t xml:space="preserve">       </t>
    </r>
    <r>
      <rPr>
        <sz val="11"/>
        <color theme="1"/>
        <rFont val="Times New Roman"/>
        <family val="1"/>
      </rPr>
      <t xml:space="preserve">per transit limit- INR 1 lac </t>
    </r>
  </si>
  <si>
    <r>
      <t>b.</t>
    </r>
    <r>
      <rPr>
        <sz val="7"/>
        <color theme="1"/>
        <rFont val="Times New Roman"/>
        <family val="1"/>
      </rPr>
      <t xml:space="preserve">       </t>
    </r>
    <r>
      <rPr>
        <sz val="11"/>
        <color theme="1"/>
        <rFont val="Times New Roman"/>
        <family val="1"/>
      </rPr>
      <t>annual limit- INR 10 lacs</t>
    </r>
  </si>
  <si>
    <t xml:space="preserve">Further, the policy shall have the following overall limits- Rs. 10 lakhs </t>
  </si>
  <si>
    <t>Add-on covers</t>
  </si>
  <si>
    <r>
      <t>·</t>
    </r>
    <r>
      <rPr>
        <sz val="7"/>
        <color theme="1"/>
        <rFont val="Times New Roman"/>
        <family val="1"/>
      </rPr>
      <t xml:space="preserve">         </t>
    </r>
    <r>
      <rPr>
        <sz val="11"/>
        <color theme="1"/>
        <rFont val="Arial"/>
        <family val="2"/>
      </rPr>
      <t>Both intercity &amp; intra-city transit to be covered</t>
    </r>
  </si>
  <si>
    <r>
      <t>·</t>
    </r>
    <r>
      <rPr>
        <sz val="7"/>
        <color theme="1"/>
        <rFont val="Times New Roman"/>
        <family val="1"/>
      </rPr>
      <t xml:space="preserve">         </t>
    </r>
    <r>
      <rPr>
        <sz val="11"/>
        <color theme="1"/>
        <rFont val="Arial"/>
        <family val="2"/>
      </rPr>
      <t>Infidelity of cash carrying employees</t>
    </r>
  </si>
  <si>
    <r>
      <t>·</t>
    </r>
    <r>
      <rPr>
        <sz val="7"/>
        <color theme="1"/>
        <rFont val="Times New Roman"/>
        <family val="1"/>
      </rPr>
      <t xml:space="preserve">         </t>
    </r>
    <r>
      <rPr>
        <sz val="11"/>
        <color theme="1"/>
        <rFont val="Arial"/>
        <family val="2"/>
      </rPr>
      <t>Cash to be carried by On-roll or Contractual employees</t>
    </r>
  </si>
  <si>
    <r>
      <t>·</t>
    </r>
    <r>
      <rPr>
        <sz val="7"/>
        <color theme="1"/>
        <rFont val="Times New Roman"/>
        <family val="1"/>
      </rPr>
      <t xml:space="preserve">         </t>
    </r>
    <r>
      <rPr>
        <sz val="11"/>
        <color theme="1"/>
        <rFont val="Arial"/>
        <family val="2"/>
      </rPr>
      <t>Mode of transit can be both private/ public vehicle.</t>
    </r>
  </si>
  <si>
    <t xml:space="preserve">Per Sending Limit: Rs 1 lacs </t>
  </si>
  <si>
    <t>Fidelity</t>
  </si>
  <si>
    <t>Number of full time employees with their designation</t>
  </si>
  <si>
    <t>Assistant Manager</t>
  </si>
  <si>
    <t>Onroll employees</t>
  </si>
  <si>
    <t>Deputy Manager</t>
  </si>
  <si>
    <t>Manager</t>
  </si>
  <si>
    <t>Sy manager</t>
  </si>
  <si>
    <t>Chief Manager</t>
  </si>
  <si>
    <t>CEO</t>
  </si>
  <si>
    <t>On deputation from Parent company</t>
  </si>
  <si>
    <t>CFO</t>
  </si>
  <si>
    <t>GA Head- Kolhapur GA</t>
  </si>
  <si>
    <t>Engineering Head</t>
  </si>
  <si>
    <t>The sum insured amount of all moving cascades- filled &amp; empty</t>
  </si>
  <si>
    <r>
      <t>(A</t>
    </r>
    <r>
      <rPr>
        <b/>
        <sz val="11"/>
        <color rgb="FF000000"/>
        <rFont val="Times New Roman"/>
        <family val="1"/>
      </rPr>
      <t>)</t>
    </r>
    <r>
      <rPr>
        <b/>
        <sz val="11"/>
        <color theme="1"/>
        <rFont val="Arial"/>
        <family val="2"/>
      </rPr>
      <t xml:space="preserve"> </t>
    </r>
    <r>
      <rPr>
        <sz val="11"/>
        <color rgb="FF000000"/>
        <rFont val="Times New Roman"/>
        <family val="1"/>
      </rPr>
      <t>Movable cascades: Single day movement of Gas in cascade INR 1 Crore.</t>
    </r>
  </si>
  <si>
    <t>Cascade Value</t>
  </si>
  <si>
    <t>(B)</t>
  </si>
  <si>
    <t>Mobile Cascade Sum insured</t>
  </si>
  <si>
    <t>Total no. of employees- 33</t>
  </si>
  <si>
    <t>CNG Station- M/s  Shri Ram Vividh Karyakari Sahakari , Kasba Bawada CNG Station</t>
  </si>
  <si>
    <t>Shri Ram vividh</t>
  </si>
  <si>
    <t>Sai FS</t>
  </si>
  <si>
    <t xml:space="preserve"> Sehjadpur Road Naraingarh Ambala</t>
  </si>
  <si>
    <t>Assets (including but not limited to)</t>
  </si>
  <si>
    <t>GA Head- Ambala-Kurukshetra GA</t>
  </si>
  <si>
    <t>GA Head- Nagaland GA</t>
  </si>
  <si>
    <t xml:space="preserve">CNG Station </t>
  </si>
  <si>
    <t>Sugar Mil Road, Kasaba Bawada, Kolhapur, Maharashtra 416006</t>
  </si>
  <si>
    <t>DCU</t>
  </si>
  <si>
    <t>Survey No. 27/7B.2, Hissa No. 2, On Road Chandgad to Gadhinglaj, Village – Gadhinglaj, Taluka – Gadhinglaj,
District – Kolhapur, Maharashtra – 416121.</t>
  </si>
  <si>
    <t>Gut No. 903/PART, On Ratnagiri to Kolhapur Road, NH-204, Village – Yelur, Taluka – Shahuwadi,
District – Kolhapur, Maharashtra – 416214.</t>
  </si>
  <si>
    <t>Amount</t>
  </si>
  <si>
    <t>* The data is as on 21.09.2026</t>
  </si>
  <si>
    <t>HPOIL Gas- Nagaland GA Office</t>
  </si>
  <si>
    <t xml:space="preserve">Jamir Highway </t>
  </si>
  <si>
    <t>Nagaland GA</t>
  </si>
  <si>
    <t>XELHOZHE Village, Dimapur, 797115, Nagaland</t>
  </si>
  <si>
    <t>Total Value of Gas</t>
  </si>
  <si>
    <t>Kesar Solitaire, MJ Infotech co., Plot No. 5, Office no. 2501 &amp; 2502, sector 19, Palm Beach Road, Sanpada, Navi Mumbai, Maharashtra 400705</t>
  </si>
  <si>
    <t>Gas</t>
  </si>
  <si>
    <t xml:space="preserve">Total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</si>
</sst>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 #,##0.00_ ;_ * \-#,##0.00_ ;_ * &quot;-&quot;??_ ;_ @_ "/>
    <numFmt numFmtId="164" formatCode="_(* #,##0.00_);_(* \(#,##0.00\);_(* &quot;-&quot;??_);_(@_)"/>
    <numFmt numFmtId="165" formatCode="_ * #,##0_ ;_ * \-#,##0_ ;_ * &quot;-&quot;??_ ;_ @_ "/>
    <numFmt numFmtId="166" formatCode="_(* #,##0_);_(* \(#,##0\);_(* &quot;-&quot;??_);_(@_)"/>
    <numFmt numFmtId="167" formatCode="#,##0.00000000"/>
  </numFmts>
  <fonts count="22" x14ac:knownFonts="1">
    <font>
      <sz val="11"/>
      <color theme="1"/>
      <name val="Aptos Narrow"/>
      <family val="2"/>
      <scheme val="minor"/>
    </font>
    <font>
      <sz val="11"/>
      <color theme="1"/>
      <name val="Aptos Narrow"/>
      <family val="2"/>
      <scheme val="minor"/>
    </font>
    <font>
      <sz val="11"/>
      <color rgb="FF000000"/>
      <name val="Calibri"/>
      <family val="2"/>
    </font>
    <font>
      <b/>
      <sz val="11"/>
      <color theme="1"/>
      <name val="Aptos Narrow"/>
      <family val="2"/>
      <scheme val="minor"/>
    </font>
    <font>
      <sz val="11"/>
      <color rgb="FF000000"/>
      <name val="Times New Roman"/>
      <family val="1"/>
    </font>
    <font>
      <b/>
      <sz val="11"/>
      <color rgb="FF000000"/>
      <name val="Times New Roman"/>
      <family val="1"/>
    </font>
    <font>
      <sz val="11"/>
      <name val="Aptos Narrow"/>
      <family val="2"/>
      <scheme val="minor"/>
    </font>
    <font>
      <b/>
      <sz val="11"/>
      <name val="Times New Roman"/>
      <family val="1"/>
    </font>
    <font>
      <sz val="11"/>
      <color rgb="FF000000"/>
      <name val="Aptos Narrow"/>
      <family val="2"/>
      <scheme val="minor"/>
    </font>
    <font>
      <sz val="11"/>
      <name val="Calibri"/>
      <family val="2"/>
    </font>
    <font>
      <b/>
      <sz val="11"/>
      <color rgb="FF000000"/>
      <name val="Calibri"/>
      <family val="2"/>
    </font>
    <font>
      <sz val="16"/>
      <color theme="1"/>
      <name val="Aptos Narrow"/>
      <family val="2"/>
      <scheme val="minor"/>
    </font>
    <font>
      <sz val="11"/>
      <name val="Aptos Narrow"/>
      <family val="2"/>
    </font>
    <font>
      <b/>
      <sz val="11"/>
      <name val="Aptos Narrow"/>
      <family val="2"/>
    </font>
    <font>
      <b/>
      <u/>
      <sz val="11"/>
      <color theme="1"/>
      <name val="Aptos Narrow"/>
      <family val="2"/>
      <scheme val="minor"/>
    </font>
    <font>
      <sz val="10.5"/>
      <color rgb="FF000000"/>
      <name val="Times New Roman"/>
      <family val="1"/>
    </font>
    <font>
      <b/>
      <sz val="10.5"/>
      <color rgb="FF000000"/>
      <name val="Times New Roman"/>
      <family val="1"/>
    </font>
    <font>
      <sz val="11"/>
      <color theme="1"/>
      <name val="Times New Roman"/>
      <family val="1"/>
    </font>
    <font>
      <sz val="7"/>
      <color theme="1"/>
      <name val="Times New Roman"/>
      <family val="1"/>
    </font>
    <font>
      <sz val="11"/>
      <color theme="1"/>
      <name val="Arial"/>
      <family val="2"/>
    </font>
    <font>
      <b/>
      <sz val="11"/>
      <color theme="1"/>
      <name val="Arial"/>
      <family val="2"/>
    </font>
    <font>
      <sz val="12"/>
      <color theme="1"/>
      <name val="Aptos"/>
      <family val="2"/>
    </font>
  </fonts>
  <fills count="7">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6" tint="0.79998168889431442"/>
        <bgColor indexed="64"/>
      </patternFill>
    </fill>
    <fill>
      <patternFill patternType="solid">
        <fgColor rgb="FFDCE6F1"/>
        <bgColor indexed="64"/>
      </patternFill>
    </fill>
    <fill>
      <patternFill patternType="solid">
        <fgColor rgb="FF92D050"/>
        <bgColor indexed="64"/>
      </patternFill>
    </fill>
  </fills>
  <borders count="3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medium">
        <color indexed="64"/>
      </right>
      <top/>
      <bottom/>
      <diagonal/>
    </border>
    <border>
      <left/>
      <right style="medium">
        <color indexed="64"/>
      </right>
      <top/>
      <bottom style="medium">
        <color indexed="64"/>
      </bottom>
      <diagonal/>
    </border>
    <border>
      <left style="medium">
        <color indexed="64"/>
      </left>
      <right style="medium">
        <color indexed="64"/>
      </right>
      <top/>
      <bottom style="double">
        <color indexed="64"/>
      </bottom>
      <diagonal/>
    </border>
    <border>
      <left/>
      <right style="medium">
        <color indexed="64"/>
      </right>
      <top/>
      <bottom style="double">
        <color indexed="64"/>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indexed="64"/>
      </bottom>
      <diagonal/>
    </border>
    <border>
      <left style="thin">
        <color rgb="FF000000"/>
      </left>
      <right style="thin">
        <color rgb="FF000000"/>
      </right>
      <top/>
      <bottom style="thin">
        <color rgb="FF000000"/>
      </bottom>
      <diagonal/>
    </border>
    <border>
      <left style="thin">
        <color indexed="64"/>
      </left>
      <right style="thin">
        <color rgb="FF000000"/>
      </right>
      <top style="thin">
        <color indexed="64"/>
      </top>
      <bottom/>
      <diagonal/>
    </border>
    <border>
      <left/>
      <right/>
      <top style="thin">
        <color indexed="64"/>
      </top>
      <bottom style="double">
        <color indexed="64"/>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style="thin">
        <color indexed="64"/>
      </left>
      <right/>
      <top style="thin">
        <color indexed="64"/>
      </top>
      <bottom style="thin">
        <color indexed="64"/>
      </bottom>
      <diagonal/>
    </border>
    <border>
      <left style="thin">
        <color rgb="FF000000"/>
      </left>
      <right/>
      <top style="thin">
        <color rgb="FF000000"/>
      </top>
      <bottom/>
      <diagonal/>
    </border>
    <border>
      <left style="thin">
        <color indexed="64"/>
      </left>
      <right style="medium">
        <color indexed="64"/>
      </right>
      <top/>
      <bottom/>
      <diagonal/>
    </border>
    <border>
      <left style="medium">
        <color indexed="64"/>
      </left>
      <right style="thin">
        <color indexed="64"/>
      </right>
      <top style="thin">
        <color indexed="64"/>
      </top>
      <bottom/>
      <diagonal/>
    </border>
  </borders>
  <cellStyleXfs count="4">
    <xf numFmtId="0" fontId="0" fillId="0" borderId="0"/>
    <xf numFmtId="164" fontId="1" fillId="0" borderId="0" applyFont="0" applyFill="0" applyBorder="0" applyAlignment="0" applyProtection="0"/>
    <xf numFmtId="0" fontId="2" fillId="0" borderId="0"/>
    <xf numFmtId="43" fontId="2" fillId="0" borderId="0" applyFont="0" applyFill="0" applyBorder="0" applyAlignment="0" applyProtection="0"/>
  </cellStyleXfs>
  <cellXfs count="140">
    <xf numFmtId="0" fontId="0" fillId="0" borderId="0" xfId="0"/>
    <xf numFmtId="164" fontId="3" fillId="0" borderId="5" xfId="1" applyFont="1" applyFill="1" applyBorder="1" applyAlignment="1">
      <alignment horizontal="left"/>
    </xf>
    <xf numFmtId="0" fontId="4" fillId="0" borderId="0" xfId="0" applyFont="1" applyAlignment="1">
      <alignment horizontal="justify" vertical="center"/>
    </xf>
    <xf numFmtId="0" fontId="4" fillId="0" borderId="1" xfId="0" applyFont="1" applyBorder="1" applyAlignment="1">
      <alignment horizontal="left" vertical="center" wrapText="1"/>
    </xf>
    <xf numFmtId="3" fontId="6" fillId="0" borderId="1" xfId="0" applyNumberFormat="1" applyFont="1" applyBorder="1" applyAlignment="1">
      <alignment vertical="center"/>
    </xf>
    <xf numFmtId="0" fontId="7" fillId="0" borderId="1" xfId="0" applyFont="1" applyBorder="1" applyAlignment="1">
      <alignment horizontal="left" vertical="center" wrapText="1"/>
    </xf>
    <xf numFmtId="0" fontId="2" fillId="0" borderId="1" xfId="0" applyFont="1" applyBorder="1" applyAlignment="1">
      <alignment horizontal="left" vertical="center" wrapText="1"/>
    </xf>
    <xf numFmtId="3" fontId="0" fillId="0" borderId="1" xfId="0" applyNumberFormat="1" applyBorder="1"/>
    <xf numFmtId="0" fontId="2" fillId="0" borderId="0" xfId="0" applyFont="1" applyAlignment="1">
      <alignment horizontal="left"/>
    </xf>
    <xf numFmtId="0" fontId="2" fillId="2" borderId="1" xfId="0" applyFont="1" applyFill="1" applyBorder="1" applyAlignment="1">
      <alignment horizontal="left"/>
    </xf>
    <xf numFmtId="0" fontId="3" fillId="0" borderId="0" xfId="0" applyFont="1" applyAlignment="1">
      <alignment horizontal="center" vertical="center"/>
    </xf>
    <xf numFmtId="0" fontId="0" fillId="0" borderId="0" xfId="0" applyAlignment="1">
      <alignment vertical="top" wrapText="1"/>
    </xf>
    <xf numFmtId="0" fontId="3" fillId="0" borderId="8" xfId="0" applyFont="1" applyBorder="1" applyAlignment="1">
      <alignment wrapText="1"/>
    </xf>
    <xf numFmtId="0" fontId="3" fillId="0" borderId="9" xfId="0" applyFont="1" applyBorder="1" applyAlignment="1">
      <alignment wrapText="1"/>
    </xf>
    <xf numFmtId="0" fontId="3" fillId="0" borderId="0" xfId="0" applyFont="1" applyAlignment="1">
      <alignment wrapText="1"/>
    </xf>
    <xf numFmtId="0" fontId="8" fillId="0" borderId="10" xfId="0" applyFont="1" applyBorder="1" applyAlignment="1">
      <alignment horizontal="center" vertical="center" wrapText="1"/>
    </xf>
    <xf numFmtId="0" fontId="8" fillId="0" borderId="1" xfId="0" applyFont="1" applyBorder="1" applyAlignment="1">
      <alignment vertical="center" wrapText="1"/>
    </xf>
    <xf numFmtId="0" fontId="0" fillId="0" borderId="1" xfId="0" applyBorder="1"/>
    <xf numFmtId="164" fontId="8" fillId="0" borderId="1" xfId="1" applyFont="1" applyBorder="1" applyAlignment="1">
      <alignment horizontal="right" vertical="center" wrapText="1"/>
    </xf>
    <xf numFmtId="0" fontId="8" fillId="0" borderId="1" xfId="0" applyFont="1" applyBorder="1" applyAlignment="1">
      <alignment horizontal="left" vertical="center"/>
    </xf>
    <xf numFmtId="0" fontId="8" fillId="0" borderId="1" xfId="0" applyFont="1" applyBorder="1" applyAlignment="1">
      <alignment horizontal="left"/>
    </xf>
    <xf numFmtId="0" fontId="8" fillId="3" borderId="1" xfId="0" applyFont="1" applyFill="1" applyBorder="1" applyAlignment="1">
      <alignment vertical="center" wrapText="1"/>
    </xf>
    <xf numFmtId="0" fontId="8" fillId="3" borderId="1" xfId="0" applyFont="1" applyFill="1" applyBorder="1" applyAlignment="1">
      <alignment horizontal="left" vertical="center"/>
    </xf>
    <xf numFmtId="164" fontId="8" fillId="3" borderId="1" xfId="1" applyFont="1" applyFill="1" applyBorder="1" applyAlignment="1">
      <alignment horizontal="right" vertical="center" wrapText="1"/>
    </xf>
    <xf numFmtId="0" fontId="0" fillId="3" borderId="0" xfId="0" applyFill="1"/>
    <xf numFmtId="164" fontId="8" fillId="0" borderId="1" xfId="1" applyFont="1" applyFill="1" applyBorder="1" applyAlignment="1">
      <alignment horizontal="right" vertical="center" wrapText="1"/>
    </xf>
    <xf numFmtId="43" fontId="8" fillId="0" borderId="1" xfId="0" applyNumberFormat="1" applyFont="1" applyBorder="1"/>
    <xf numFmtId="0" fontId="2" fillId="0" borderId="1" xfId="0" applyFont="1" applyBorder="1" applyAlignment="1">
      <alignment horizontal="left" vertical="top"/>
    </xf>
    <xf numFmtId="0" fontId="2" fillId="0" borderId="1" xfId="0" applyFont="1" applyBorder="1" applyAlignment="1">
      <alignment horizontal="left" vertical="top" wrapText="1"/>
    </xf>
    <xf numFmtId="164" fontId="0" fillId="0" borderId="1" xfId="1" applyFont="1" applyFill="1" applyBorder="1" applyAlignment="1">
      <alignment horizontal="left"/>
    </xf>
    <xf numFmtId="0" fontId="8" fillId="2" borderId="10" xfId="0" applyFont="1" applyFill="1" applyBorder="1" applyAlignment="1">
      <alignment horizontal="center" vertical="center" wrapText="1"/>
    </xf>
    <xf numFmtId="0" fontId="2" fillId="2" borderId="1" xfId="0" applyFont="1" applyFill="1" applyBorder="1" applyAlignment="1">
      <alignment horizontal="left" vertical="top"/>
    </xf>
    <xf numFmtId="0" fontId="8" fillId="2" borderId="1" xfId="0" applyFont="1" applyFill="1" applyBorder="1" applyAlignment="1">
      <alignment vertical="center" wrapText="1"/>
    </xf>
    <xf numFmtId="0" fontId="0" fillId="2" borderId="1" xfId="0" applyFill="1" applyBorder="1"/>
    <xf numFmtId="164" fontId="8" fillId="2" borderId="1" xfId="1" applyFont="1" applyFill="1" applyBorder="1" applyAlignment="1">
      <alignment horizontal="right" vertical="center" wrapText="1"/>
    </xf>
    <xf numFmtId="0" fontId="2" fillId="2" borderId="1" xfId="0" applyFont="1" applyFill="1" applyBorder="1" applyAlignment="1">
      <alignment horizontal="left" vertical="top" wrapText="1"/>
    </xf>
    <xf numFmtId="0" fontId="8" fillId="2" borderId="1" xfId="0" applyFont="1" applyFill="1" applyBorder="1" applyAlignment="1">
      <alignment horizontal="left"/>
    </xf>
    <xf numFmtId="164" fontId="0" fillId="2" borderId="1" xfId="1" applyFont="1" applyFill="1" applyBorder="1" applyAlignment="1">
      <alignment horizontal="left"/>
    </xf>
    <xf numFmtId="0" fontId="0" fillId="0" borderId="1" xfId="0" applyBorder="1" applyAlignment="1">
      <alignment horizontal="left" vertical="top"/>
    </xf>
    <xf numFmtId="0" fontId="6" fillId="0" borderId="10" xfId="0" applyFont="1" applyBorder="1" applyAlignment="1">
      <alignment horizontal="center" vertical="center" wrapText="1"/>
    </xf>
    <xf numFmtId="0" fontId="6" fillId="0" borderId="1" xfId="0" applyFont="1" applyBorder="1" applyAlignment="1">
      <alignment horizontal="left" vertical="top"/>
    </xf>
    <xf numFmtId="0" fontId="6" fillId="0" borderId="1" xfId="0" applyFont="1" applyBorder="1"/>
    <xf numFmtId="164" fontId="6" fillId="0" borderId="1" xfId="1" applyFont="1" applyBorder="1" applyAlignment="1">
      <alignment horizontal="right" vertical="center" wrapText="1"/>
    </xf>
    <xf numFmtId="0" fontId="6" fillId="0" borderId="1" xfId="0" applyFont="1" applyBorder="1" applyAlignment="1">
      <alignment horizontal="left"/>
    </xf>
    <xf numFmtId="164" fontId="6" fillId="0" borderId="1" xfId="1" applyFont="1" applyFill="1" applyBorder="1" applyAlignment="1">
      <alignment horizontal="left"/>
    </xf>
    <xf numFmtId="0" fontId="6" fillId="3" borderId="1" xfId="0" applyFont="1" applyFill="1" applyBorder="1" applyAlignment="1">
      <alignment horizontal="left" vertical="top"/>
    </xf>
    <xf numFmtId="0" fontId="9" fillId="0" borderId="1" xfId="0" applyFont="1" applyBorder="1" applyAlignment="1">
      <alignment horizontal="left" vertical="top" wrapText="1"/>
    </xf>
    <xf numFmtId="0" fontId="0" fillId="3" borderId="1" xfId="0" applyFill="1" applyBorder="1" applyAlignment="1">
      <alignment horizontal="left" vertical="top"/>
    </xf>
    <xf numFmtId="0" fontId="0" fillId="2" borderId="1" xfId="0" applyFill="1" applyBorder="1" applyAlignment="1">
      <alignment horizontal="left" vertical="top"/>
    </xf>
    <xf numFmtId="0" fontId="0" fillId="0" borderId="10" xfId="0" applyBorder="1"/>
    <xf numFmtId="0" fontId="3" fillId="0" borderId="5" xfId="0" applyFont="1" applyBorder="1"/>
    <xf numFmtId="0" fontId="2" fillId="4" borderId="0" xfId="0" applyFont="1" applyFill="1" applyAlignment="1">
      <alignment horizontal="left" vertical="top" wrapText="1"/>
    </xf>
    <xf numFmtId="0" fontId="11" fillId="0" borderId="0" xfId="0" applyFont="1"/>
    <xf numFmtId="0" fontId="5" fillId="5" borderId="1" xfId="0" applyFont="1" applyFill="1" applyBorder="1" applyAlignment="1">
      <alignment horizontal="center" vertical="center" wrapText="1"/>
    </xf>
    <xf numFmtId="0" fontId="4" fillId="0" borderId="1" xfId="0" applyFont="1" applyBorder="1" applyAlignment="1">
      <alignment vertical="center" wrapText="1"/>
    </xf>
    <xf numFmtId="166" fontId="0" fillId="0" borderId="1" xfId="1" applyNumberFormat="1" applyFont="1" applyBorder="1" applyAlignment="1">
      <alignment horizontal="left"/>
    </xf>
    <xf numFmtId="167" fontId="0" fillId="0" borderId="1" xfId="0" applyNumberFormat="1" applyBorder="1"/>
    <xf numFmtId="0" fontId="4" fillId="0" borderId="0" xfId="0" applyFont="1" applyAlignment="1">
      <alignment vertical="center" wrapText="1"/>
    </xf>
    <xf numFmtId="166" fontId="0" fillId="0" borderId="0" xfId="0" applyNumberFormat="1"/>
    <xf numFmtId="0" fontId="12" fillId="0" borderId="15" xfId="0" applyFont="1" applyBorder="1" applyAlignment="1">
      <alignment vertical="center"/>
    </xf>
    <xf numFmtId="0" fontId="7" fillId="0" borderId="16" xfId="0" applyFont="1" applyBorder="1" applyAlignment="1">
      <alignment vertical="center"/>
    </xf>
    <xf numFmtId="0" fontId="12" fillId="0" borderId="16" xfId="0" applyFont="1" applyBorder="1" applyAlignment="1">
      <alignment vertical="center"/>
    </xf>
    <xf numFmtId="4" fontId="13" fillId="0" borderId="16" xfId="0" applyNumberFormat="1" applyFont="1" applyBorder="1" applyAlignment="1">
      <alignment horizontal="right" vertical="center"/>
    </xf>
    <xf numFmtId="0" fontId="7" fillId="0" borderId="1" xfId="0" applyFont="1" applyBorder="1" applyAlignment="1">
      <alignment vertical="center"/>
    </xf>
    <xf numFmtId="4" fontId="0" fillId="0" borderId="1" xfId="0" applyNumberFormat="1" applyBorder="1"/>
    <xf numFmtId="0" fontId="2" fillId="0" borderId="18" xfId="0" applyFont="1" applyBorder="1" applyAlignment="1">
      <alignment horizontal="left" vertical="center" wrapText="1"/>
    </xf>
    <xf numFmtId="0" fontId="4" fillId="0" borderId="23" xfId="0" applyFont="1" applyBorder="1" applyAlignment="1">
      <alignment vertical="center" wrapText="1"/>
    </xf>
    <xf numFmtId="0" fontId="4" fillId="0" borderId="17" xfId="0" applyFont="1" applyBorder="1" applyAlignment="1">
      <alignment vertical="center" wrapText="1"/>
    </xf>
    <xf numFmtId="0" fontId="4" fillId="0" borderId="1" xfId="0" applyFont="1" applyBorder="1" applyAlignment="1">
      <alignment horizontal="center" vertical="center" wrapText="1"/>
    </xf>
    <xf numFmtId="0" fontId="2" fillId="0" borderId="24" xfId="0" applyFont="1" applyBorder="1" applyAlignment="1">
      <alignment horizontal="left"/>
    </xf>
    <xf numFmtId="165" fontId="2" fillId="0" borderId="24" xfId="0" applyNumberFormat="1" applyFont="1" applyBorder="1" applyAlignment="1">
      <alignment horizontal="left"/>
    </xf>
    <xf numFmtId="0" fontId="15" fillId="0" borderId="1" xfId="0" applyFont="1" applyBorder="1" applyAlignment="1">
      <alignment horizontal="left" vertical="center" wrapText="1"/>
    </xf>
    <xf numFmtId="0" fontId="15" fillId="0" borderId="1" xfId="0" applyFont="1" applyBorder="1" applyAlignment="1">
      <alignment vertical="center" wrapText="1"/>
    </xf>
    <xf numFmtId="3" fontId="15" fillId="0" borderId="1" xfId="0" applyNumberFormat="1" applyFont="1" applyBorder="1" applyAlignment="1">
      <alignment horizontal="right" vertical="center"/>
    </xf>
    <xf numFmtId="3" fontId="2" fillId="0" borderId="1" xfId="0" applyNumberFormat="1" applyFont="1" applyBorder="1" applyAlignment="1">
      <alignment horizontal="right" vertical="center"/>
    </xf>
    <xf numFmtId="0" fontId="16" fillId="0" borderId="6" xfId="0" applyFont="1" applyBorder="1" applyAlignment="1">
      <alignment horizontal="left" vertical="center" wrapText="1"/>
    </xf>
    <xf numFmtId="0" fontId="0" fillId="0" borderId="25" xfId="0" applyBorder="1"/>
    <xf numFmtId="0" fontId="0" fillId="0" borderId="7" xfId="0" applyBorder="1"/>
    <xf numFmtId="0" fontId="3" fillId="0" borderId="6" xfId="0" applyFont="1" applyBorder="1"/>
    <xf numFmtId="0" fontId="0" fillId="0" borderId="26" xfId="0" applyBorder="1"/>
    <xf numFmtId="0" fontId="0" fillId="0" borderId="13" xfId="0" applyBorder="1"/>
    <xf numFmtId="0" fontId="3" fillId="0" borderId="26" xfId="0" applyFont="1" applyBorder="1"/>
    <xf numFmtId="0" fontId="0" fillId="0" borderId="11" xfId="0" applyBorder="1"/>
    <xf numFmtId="0" fontId="14" fillId="0" borderId="1" xfId="0" applyFont="1" applyBorder="1"/>
    <xf numFmtId="0" fontId="4" fillId="0" borderId="30" xfId="0" applyFont="1" applyBorder="1" applyAlignment="1">
      <alignment vertical="center" wrapText="1"/>
    </xf>
    <xf numFmtId="0" fontId="4" fillId="0" borderId="29" xfId="0" applyFont="1" applyBorder="1" applyAlignment="1">
      <alignment horizontal="left" vertical="center" wrapText="1"/>
    </xf>
    <xf numFmtId="0" fontId="21" fillId="0" borderId="0" xfId="0" applyFont="1"/>
    <xf numFmtId="0" fontId="0" fillId="0" borderId="1" xfId="0" applyBorder="1" applyAlignment="1">
      <alignment horizontal="left" wrapText="1"/>
    </xf>
    <xf numFmtId="164" fontId="0" fillId="6" borderId="1" xfId="1" applyFont="1" applyFill="1" applyBorder="1" applyAlignment="1">
      <alignment horizontal="left"/>
    </xf>
    <xf numFmtId="0" fontId="8" fillId="2" borderId="1" xfId="0" applyFont="1" applyFill="1" applyBorder="1" applyAlignment="1">
      <alignment horizontal="center" vertical="center" wrapText="1"/>
    </xf>
    <xf numFmtId="0" fontId="0" fillId="0" borderId="31" xfId="0" applyBorder="1"/>
    <xf numFmtId="0" fontId="0" fillId="0" borderId="2" xfId="0" applyBorder="1"/>
    <xf numFmtId="165" fontId="4" fillId="2" borderId="1" xfId="1" applyNumberFormat="1" applyFont="1" applyFill="1" applyBorder="1" applyAlignment="1">
      <alignment horizontal="right" vertical="center" wrapText="1"/>
    </xf>
    <xf numFmtId="3" fontId="4" fillId="2" borderId="17" xfId="0" applyNumberFormat="1" applyFont="1" applyFill="1" applyBorder="1" applyAlignment="1">
      <alignment vertical="center" wrapText="1"/>
    </xf>
    <xf numFmtId="166" fontId="0" fillId="2" borderId="1" xfId="1" applyNumberFormat="1" applyFont="1" applyFill="1" applyBorder="1" applyAlignment="1">
      <alignment horizontal="left"/>
    </xf>
    <xf numFmtId="164" fontId="0" fillId="0" borderId="1" xfId="1" applyFont="1" applyBorder="1"/>
    <xf numFmtId="166" fontId="0" fillId="0" borderId="0" xfId="1" applyNumberFormat="1" applyFont="1"/>
    <xf numFmtId="166" fontId="3" fillId="0" borderId="0" xfId="1" applyNumberFormat="1" applyFont="1"/>
    <xf numFmtId="0" fontId="2" fillId="0" borderId="1" xfId="0" applyFont="1" applyBorder="1" applyAlignment="1">
      <alignment horizontal="left"/>
    </xf>
    <xf numFmtId="165" fontId="2" fillId="0" borderId="1" xfId="1" applyNumberFormat="1" applyFont="1" applyFill="1" applyBorder="1" applyAlignment="1">
      <alignment horizontal="left" vertical="center" wrapText="1"/>
    </xf>
    <xf numFmtId="165" fontId="2" fillId="0" borderId="1" xfId="0" applyNumberFormat="1" applyFont="1" applyBorder="1" applyAlignment="1">
      <alignment horizontal="left"/>
    </xf>
    <xf numFmtId="0" fontId="0" fillId="0" borderId="1" xfId="0" applyBorder="1" applyAlignment="1">
      <alignment horizontal="right"/>
    </xf>
    <xf numFmtId="0" fontId="8" fillId="2" borderId="32" xfId="0" applyFont="1" applyFill="1" applyBorder="1" applyAlignment="1">
      <alignment horizontal="center" vertical="center" wrapText="1"/>
    </xf>
    <xf numFmtId="0" fontId="2" fillId="2" borderId="2" xfId="0" applyFont="1" applyFill="1" applyBorder="1" applyAlignment="1">
      <alignment horizontal="left" vertical="top"/>
    </xf>
    <xf numFmtId="0" fontId="0" fillId="2" borderId="2" xfId="0" applyFill="1" applyBorder="1" applyAlignment="1">
      <alignment horizontal="left" vertical="top"/>
    </xf>
    <xf numFmtId="164" fontId="8" fillId="2" borderId="2" xfId="1" applyFont="1" applyFill="1" applyBorder="1" applyAlignment="1">
      <alignment horizontal="right" vertical="center" wrapText="1"/>
    </xf>
    <xf numFmtId="0" fontId="2" fillId="2" borderId="2" xfId="0" applyFont="1" applyFill="1" applyBorder="1" applyAlignment="1">
      <alignment horizontal="left" vertical="top" wrapText="1"/>
    </xf>
    <xf numFmtId="0" fontId="8" fillId="0" borderId="2" xfId="0" applyFont="1" applyBorder="1" applyAlignment="1">
      <alignment horizontal="left"/>
    </xf>
    <xf numFmtId="164" fontId="0" fillId="2" borderId="2" xfId="1" applyFont="1" applyFill="1" applyBorder="1" applyAlignment="1">
      <alignment horizontal="left"/>
    </xf>
    <xf numFmtId="0" fontId="10" fillId="2" borderId="0" xfId="0" applyFont="1" applyFill="1" applyAlignment="1">
      <alignment horizontal="center" vertical="top"/>
    </xf>
    <xf numFmtId="0" fontId="3" fillId="0" borderId="0" xfId="0" applyFont="1"/>
    <xf numFmtId="164" fontId="3" fillId="0" borderId="0" xfId="1" applyFont="1" applyFill="1" applyBorder="1" applyAlignment="1">
      <alignment horizontal="left"/>
    </xf>
    <xf numFmtId="166" fontId="0" fillId="0" borderId="1" xfId="1" applyNumberFormat="1" applyFont="1" applyBorder="1" applyAlignment="1">
      <alignment horizontal="right"/>
    </xf>
    <xf numFmtId="166" fontId="8" fillId="0" borderId="1" xfId="1" applyNumberFormat="1" applyFont="1" applyBorder="1" applyAlignment="1">
      <alignment horizontal="right"/>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0" fillId="0" borderId="0" xfId="0" applyAlignment="1">
      <alignment horizontal="left" vertical="top" wrapText="1"/>
    </xf>
    <xf numFmtId="0" fontId="10" fillId="2" borderId="12" xfId="0" applyFont="1" applyFill="1" applyBorder="1" applyAlignment="1">
      <alignment horizontal="center" vertical="top"/>
    </xf>
    <xf numFmtId="0" fontId="10" fillId="2" borderId="5" xfId="0" applyFont="1" applyFill="1" applyBorder="1" applyAlignment="1">
      <alignment horizontal="center" vertical="top"/>
    </xf>
    <xf numFmtId="166" fontId="0" fillId="0" borderId="2" xfId="0" applyNumberFormat="1" applyBorder="1" applyAlignment="1">
      <alignment horizontal="center" vertical="center"/>
    </xf>
    <xf numFmtId="166" fontId="0" fillId="0" borderId="4" xfId="0" applyNumberFormat="1" applyBorder="1" applyAlignment="1">
      <alignment horizontal="center" vertical="center"/>
    </xf>
    <xf numFmtId="166" fontId="0" fillId="0" borderId="3" xfId="0" applyNumberFormat="1" applyBorder="1" applyAlignment="1">
      <alignment horizontal="center" vertical="center"/>
    </xf>
    <xf numFmtId="166" fontId="0" fillId="0" borderId="2" xfId="1" applyNumberFormat="1" applyFont="1" applyBorder="1" applyAlignment="1">
      <alignment horizontal="center" vertical="center"/>
    </xf>
    <xf numFmtId="166" fontId="0" fillId="0" borderId="4" xfId="1" applyNumberFormat="1" applyFont="1" applyBorder="1" applyAlignment="1">
      <alignment horizontal="center" vertical="center"/>
    </xf>
    <xf numFmtId="166" fontId="0" fillId="0" borderId="3" xfId="1" applyNumberFormat="1" applyFont="1" applyBorder="1" applyAlignment="1">
      <alignment horizontal="center" vertical="center"/>
    </xf>
    <xf numFmtId="0" fontId="2" fillId="4" borderId="0" xfId="0" applyFont="1" applyFill="1" applyAlignment="1">
      <alignment horizontal="left" vertical="top" wrapText="1"/>
    </xf>
    <xf numFmtId="0" fontId="4" fillId="0" borderId="0" xfId="0" applyFont="1" applyAlignment="1">
      <alignment horizontal="left" vertical="center" wrapText="1"/>
    </xf>
    <xf numFmtId="0" fontId="7" fillId="0" borderId="1" xfId="0" applyFont="1" applyBorder="1" applyAlignment="1">
      <alignment horizontal="center" vertical="center"/>
    </xf>
    <xf numFmtId="0" fontId="17" fillId="0" borderId="26" xfId="0" applyFont="1" applyBorder="1" applyAlignment="1">
      <alignment horizontal="left" vertical="center"/>
    </xf>
    <xf numFmtId="0" fontId="17" fillId="0" borderId="0" xfId="0" applyFont="1" applyAlignment="1">
      <alignment horizontal="left" vertical="center"/>
    </xf>
    <xf numFmtId="0" fontId="17" fillId="0" borderId="13" xfId="0" applyFont="1" applyBorder="1" applyAlignment="1">
      <alignment horizontal="left" vertical="center"/>
    </xf>
    <xf numFmtId="0" fontId="5" fillId="0" borderId="17" xfId="0" applyFont="1" applyBorder="1" applyAlignment="1">
      <alignment horizontal="center" vertical="center" wrapText="1"/>
    </xf>
    <xf numFmtId="0" fontId="5" fillId="0" borderId="20" xfId="0" applyFont="1" applyBorder="1" applyAlignment="1">
      <alignment horizontal="center" vertical="center" wrapText="1"/>
    </xf>
    <xf numFmtId="0" fontId="5" fillId="0" borderId="21" xfId="0" applyFont="1" applyBorder="1" applyAlignment="1">
      <alignment horizontal="center" vertical="center" wrapText="1"/>
    </xf>
    <xf numFmtId="0" fontId="5" fillId="0" borderId="19" xfId="0" applyFont="1" applyBorder="1" applyAlignment="1">
      <alignment horizontal="left" vertical="center" wrapText="1" indent="4"/>
    </xf>
    <xf numFmtId="0" fontId="5" fillId="0" borderId="22" xfId="0" applyFont="1" applyBorder="1" applyAlignment="1">
      <alignment horizontal="center" vertical="center" wrapText="1"/>
    </xf>
    <xf numFmtId="0" fontId="17" fillId="0" borderId="27" xfId="0" applyFont="1" applyBorder="1" applyAlignment="1">
      <alignment horizontal="left" vertical="center"/>
    </xf>
    <xf numFmtId="0" fontId="17" fillId="0" borderId="28" xfId="0" applyFont="1" applyBorder="1" applyAlignment="1">
      <alignment horizontal="left" vertical="center"/>
    </xf>
    <xf numFmtId="0" fontId="17" fillId="0" borderId="14" xfId="0" applyFont="1" applyBorder="1" applyAlignment="1">
      <alignment horizontal="left" vertical="center"/>
    </xf>
    <xf numFmtId="0" fontId="4" fillId="2" borderId="0" xfId="0" applyFont="1" applyFill="1" applyAlignment="1">
      <alignment horizontal="center" vertical="center"/>
    </xf>
  </cellXfs>
  <cellStyles count="4">
    <cellStyle name="Comma" xfId="1" builtinId="3"/>
    <cellStyle name="Comma 2" xfId="3" xr:uid="{A6292B83-ECCD-4A42-867A-22776F18662E}"/>
    <cellStyle name="Normal" xfId="0" builtinId="0"/>
    <cellStyle name="Normal 4" xfId="2" xr:uid="{F017BEE0-C546-4A2F-A388-6AF7BC9730A3}"/>
  </cellStyles>
  <dxfs count="6">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microsoft.com/office/2017/10/relationships/person" Target="persons/person.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2CDE70-C2B3-46DF-A7E6-9761B2DC1D4D}">
  <dimension ref="B1:E16"/>
  <sheetViews>
    <sheetView tabSelected="1" zoomScale="140" zoomScaleNormal="140" workbookViewId="0">
      <selection activeCell="C8" sqref="C8"/>
    </sheetView>
  </sheetViews>
  <sheetFormatPr defaultRowHeight="15" x14ac:dyDescent="0.25"/>
  <cols>
    <col min="2" max="2" width="28.42578125" customWidth="1"/>
    <col min="3" max="3" width="52.85546875" customWidth="1"/>
    <col min="4" max="4" width="34.85546875" customWidth="1"/>
    <col min="5" max="5" width="23.5703125" customWidth="1"/>
  </cols>
  <sheetData>
    <row r="1" spans="2:5" ht="14.45" customHeight="1" x14ac:dyDescent="0.25"/>
    <row r="2" spans="2:5" x14ac:dyDescent="0.25">
      <c r="B2" s="2" t="s">
        <v>6</v>
      </c>
    </row>
    <row r="4" spans="2:5" x14ac:dyDescent="0.25">
      <c r="B4" s="114" t="s">
        <v>7</v>
      </c>
      <c r="C4" s="114" t="s">
        <v>8</v>
      </c>
      <c r="D4" s="114" t="s">
        <v>9</v>
      </c>
    </row>
    <row r="5" spans="2:5" x14ac:dyDescent="0.25">
      <c r="B5" s="115"/>
      <c r="C5" s="115"/>
      <c r="D5" s="115"/>
    </row>
    <row r="6" spans="2:5" ht="30" x14ac:dyDescent="0.25">
      <c r="B6" s="3" t="s">
        <v>10</v>
      </c>
      <c r="C6" s="3" t="s">
        <v>11</v>
      </c>
      <c r="D6" s="4">
        <v>250000000</v>
      </c>
    </row>
    <row r="7" spans="2:5" ht="45" x14ac:dyDescent="0.25">
      <c r="B7" s="3" t="s">
        <v>12</v>
      </c>
      <c r="C7" s="3" t="s">
        <v>13</v>
      </c>
      <c r="D7" s="4">
        <v>300000000</v>
      </c>
    </row>
    <row r="8" spans="2:5" x14ac:dyDescent="0.25">
      <c r="B8" s="3" t="s">
        <v>14</v>
      </c>
      <c r="C8" s="5" t="s">
        <v>15</v>
      </c>
      <c r="D8" s="4">
        <v>500000000</v>
      </c>
    </row>
    <row r="9" spans="2:5" x14ac:dyDescent="0.25">
      <c r="B9" s="6"/>
      <c r="C9" s="6"/>
      <c r="D9" s="7">
        <v>1050000000</v>
      </c>
    </row>
    <row r="10" spans="2:5" x14ac:dyDescent="0.25">
      <c r="B10" s="8"/>
      <c r="C10" s="8"/>
      <c r="D10" s="8"/>
      <c r="E10" s="8"/>
    </row>
    <row r="11" spans="2:5" x14ac:dyDescent="0.25">
      <c r="B11" s="9" t="s">
        <v>255</v>
      </c>
      <c r="D11" s="8"/>
      <c r="E11" s="8"/>
    </row>
    <row r="12" spans="2:5" x14ac:dyDescent="0.25">
      <c r="B12" s="8"/>
      <c r="C12" s="8"/>
      <c r="D12" s="8"/>
      <c r="E12" s="8"/>
    </row>
    <row r="13" spans="2:5" ht="25.9" customHeight="1" x14ac:dyDescent="0.25">
      <c r="B13" s="10" t="s">
        <v>16</v>
      </c>
      <c r="C13" s="116" t="s">
        <v>17</v>
      </c>
      <c r="D13" s="11"/>
      <c r="E13" s="11"/>
    </row>
    <row r="14" spans="2:5" ht="30.6" customHeight="1" x14ac:dyDescent="0.25">
      <c r="C14" s="116"/>
      <c r="D14" s="11"/>
      <c r="E14" s="11"/>
    </row>
    <row r="15" spans="2:5" ht="33" customHeight="1" x14ac:dyDescent="0.25">
      <c r="C15" s="116"/>
      <c r="D15" s="11"/>
      <c r="E15" s="11"/>
    </row>
    <row r="16" spans="2:5" ht="30" customHeight="1" x14ac:dyDescent="0.25">
      <c r="C16" s="116"/>
      <c r="D16" s="11"/>
      <c r="E16" s="11"/>
    </row>
  </sheetData>
  <mergeCells count="4">
    <mergeCell ref="B4:B5"/>
    <mergeCell ref="C4:C5"/>
    <mergeCell ref="D4:D5"/>
    <mergeCell ref="C13:C1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0863D6-B0BF-4130-AC7C-EEA8F29F2412}">
  <dimension ref="A1:J93"/>
  <sheetViews>
    <sheetView topLeftCell="A47" zoomScale="90" zoomScaleNormal="90" workbookViewId="0">
      <selection activeCell="G69" sqref="G69"/>
    </sheetView>
  </sheetViews>
  <sheetFormatPr defaultColWidth="61" defaultRowHeight="15" x14ac:dyDescent="0.25"/>
  <cols>
    <col min="1" max="1" width="23.28515625" customWidth="1"/>
    <col min="2" max="2" width="21.140625" bestFit="1" customWidth="1"/>
    <col min="3" max="3" width="57.5703125" customWidth="1"/>
    <col min="4" max="4" width="80.7109375" hidden="1" customWidth="1"/>
    <col min="5" max="5" width="21.7109375" hidden="1" customWidth="1"/>
    <col min="6" max="6" width="18.28515625" hidden="1" customWidth="1"/>
    <col min="7" max="7" width="94.7109375" customWidth="1"/>
    <col min="8" max="8" width="23.7109375" customWidth="1"/>
    <col min="9" max="9" width="26.140625" customWidth="1"/>
    <col min="10" max="10" width="22.5703125" hidden="1" customWidth="1"/>
  </cols>
  <sheetData>
    <row r="1" spans="2:10" ht="15.75" thickBot="1" x14ac:dyDescent="0.3">
      <c r="B1" t="s">
        <v>18</v>
      </c>
    </row>
    <row r="2" spans="2:10" s="14" customFormat="1" ht="45" x14ac:dyDescent="0.25">
      <c r="B2" s="12" t="s">
        <v>19</v>
      </c>
      <c r="C2" s="13" t="s">
        <v>20</v>
      </c>
      <c r="D2" s="13" t="s">
        <v>21</v>
      </c>
      <c r="E2" s="13" t="s">
        <v>22</v>
      </c>
      <c r="F2" s="13" t="s">
        <v>23</v>
      </c>
      <c r="G2" s="13" t="s">
        <v>24</v>
      </c>
      <c r="H2" s="13" t="s">
        <v>25</v>
      </c>
      <c r="I2" s="13" t="s">
        <v>9</v>
      </c>
      <c r="J2" s="14" t="s">
        <v>254</v>
      </c>
    </row>
    <row r="3" spans="2:10" x14ac:dyDescent="0.25">
      <c r="B3" s="15">
        <v>1</v>
      </c>
      <c r="C3" s="16" t="s">
        <v>26</v>
      </c>
      <c r="D3" s="16" t="s">
        <v>27</v>
      </c>
      <c r="E3" s="17" t="s">
        <v>28</v>
      </c>
      <c r="F3" s="18" t="s">
        <v>29</v>
      </c>
      <c r="G3" s="19" t="s">
        <v>30</v>
      </c>
      <c r="H3" s="20" t="s">
        <v>31</v>
      </c>
      <c r="I3" s="18">
        <v>9590594</v>
      </c>
      <c r="J3" s="96">
        <f>I3*90%</f>
        <v>8631534.5999999996</v>
      </c>
    </row>
    <row r="4" spans="2:10" x14ac:dyDescent="0.25">
      <c r="B4" s="15">
        <v>2</v>
      </c>
      <c r="C4" s="16" t="s">
        <v>32</v>
      </c>
      <c r="D4" s="16" t="s">
        <v>27</v>
      </c>
      <c r="E4" s="17" t="s">
        <v>28</v>
      </c>
      <c r="F4" s="18" t="s">
        <v>29</v>
      </c>
      <c r="G4" s="19" t="s">
        <v>33</v>
      </c>
      <c r="H4" s="20" t="s">
        <v>31</v>
      </c>
      <c r="I4" s="18">
        <v>10294845.890000001</v>
      </c>
      <c r="J4" s="96">
        <f t="shared" ref="J4:J67" si="0">I4*90%</f>
        <v>9265361.3010000009</v>
      </c>
    </row>
    <row r="5" spans="2:10" x14ac:dyDescent="0.25">
      <c r="B5" s="15">
        <v>3</v>
      </c>
      <c r="C5" s="16" t="s">
        <v>34</v>
      </c>
      <c r="D5" s="16" t="s">
        <v>27</v>
      </c>
      <c r="E5" s="17" t="s">
        <v>28</v>
      </c>
      <c r="F5" s="18" t="s">
        <v>29</v>
      </c>
      <c r="G5" s="19" t="s">
        <v>35</v>
      </c>
      <c r="H5" s="20" t="s">
        <v>31</v>
      </c>
      <c r="I5" s="18">
        <v>10025657.58</v>
      </c>
      <c r="J5" s="96">
        <f t="shared" si="0"/>
        <v>9023091.8220000006</v>
      </c>
    </row>
    <row r="6" spans="2:10" x14ac:dyDescent="0.25">
      <c r="B6" s="15">
        <v>4</v>
      </c>
      <c r="C6" s="16" t="s">
        <v>36</v>
      </c>
      <c r="D6" s="16" t="s">
        <v>27</v>
      </c>
      <c r="E6" s="17" t="s">
        <v>28</v>
      </c>
      <c r="F6" s="18" t="s">
        <v>29</v>
      </c>
      <c r="G6" s="19" t="s">
        <v>37</v>
      </c>
      <c r="H6" s="20" t="s">
        <v>31</v>
      </c>
      <c r="I6" s="18">
        <v>9607972.1400000006</v>
      </c>
      <c r="J6" s="96">
        <f t="shared" si="0"/>
        <v>8647174.9260000009</v>
      </c>
    </row>
    <row r="7" spans="2:10" s="24" customFormat="1" x14ac:dyDescent="0.25">
      <c r="B7" s="15">
        <v>5</v>
      </c>
      <c r="C7" s="16" t="s">
        <v>38</v>
      </c>
      <c r="D7" s="21" t="s">
        <v>27</v>
      </c>
      <c r="E7" s="17" t="s">
        <v>39</v>
      </c>
      <c r="F7" s="18" t="s">
        <v>40</v>
      </c>
      <c r="G7" s="22" t="s">
        <v>41</v>
      </c>
      <c r="H7" s="20" t="s">
        <v>31</v>
      </c>
      <c r="I7" s="23">
        <v>145351804.34</v>
      </c>
      <c r="J7" s="96">
        <f t="shared" si="0"/>
        <v>130816623.906</v>
      </c>
    </row>
    <row r="8" spans="2:10" x14ac:dyDescent="0.25">
      <c r="B8" s="15">
        <v>6</v>
      </c>
      <c r="C8" s="16" t="s">
        <v>42</v>
      </c>
      <c r="D8" s="16" t="s">
        <v>27</v>
      </c>
      <c r="E8" s="17" t="s">
        <v>28</v>
      </c>
      <c r="F8" s="18" t="s">
        <v>29</v>
      </c>
      <c r="G8" s="19" t="s">
        <v>43</v>
      </c>
      <c r="H8" s="20" t="s">
        <v>31</v>
      </c>
      <c r="I8" s="18">
        <v>18033327.93</v>
      </c>
      <c r="J8" s="96">
        <f t="shared" si="0"/>
        <v>16229995.137</v>
      </c>
    </row>
    <row r="9" spans="2:10" x14ac:dyDescent="0.25">
      <c r="B9" s="15">
        <v>7</v>
      </c>
      <c r="C9" s="16" t="s">
        <v>44</v>
      </c>
      <c r="D9" s="16" t="s">
        <v>27</v>
      </c>
      <c r="E9" s="17" t="s">
        <v>28</v>
      </c>
      <c r="F9" s="18" t="s">
        <v>29</v>
      </c>
      <c r="G9" s="19" t="s">
        <v>45</v>
      </c>
      <c r="H9" s="20" t="s">
        <v>31</v>
      </c>
      <c r="I9" s="18">
        <v>11259083.300000001</v>
      </c>
      <c r="J9" s="96">
        <f t="shared" si="0"/>
        <v>10133174.970000001</v>
      </c>
    </row>
    <row r="10" spans="2:10" x14ac:dyDescent="0.25">
      <c r="B10" s="15">
        <v>8</v>
      </c>
      <c r="C10" s="16" t="s">
        <v>46</v>
      </c>
      <c r="D10" s="16" t="s">
        <v>27</v>
      </c>
      <c r="E10" s="17" t="s">
        <v>28</v>
      </c>
      <c r="F10" s="18" t="s">
        <v>29</v>
      </c>
      <c r="G10" s="19" t="s">
        <v>47</v>
      </c>
      <c r="H10" s="20" t="s">
        <v>31</v>
      </c>
      <c r="I10" s="18">
        <v>10971183.199999999</v>
      </c>
      <c r="J10" s="96">
        <f t="shared" si="0"/>
        <v>9874064.879999999</v>
      </c>
    </row>
    <row r="11" spans="2:10" x14ac:dyDescent="0.25">
      <c r="B11" s="15">
        <v>9</v>
      </c>
      <c r="C11" s="16" t="s">
        <v>48</v>
      </c>
      <c r="D11" s="16" t="s">
        <v>27</v>
      </c>
      <c r="E11" s="17" t="s">
        <v>28</v>
      </c>
      <c r="F11" s="18" t="s">
        <v>29</v>
      </c>
      <c r="G11" s="19" t="s">
        <v>49</v>
      </c>
      <c r="H11" s="20" t="s">
        <v>31</v>
      </c>
      <c r="I11" s="18">
        <v>12135588.140000001</v>
      </c>
      <c r="J11" s="96">
        <f t="shared" si="0"/>
        <v>10922029.326000001</v>
      </c>
    </row>
    <row r="12" spans="2:10" x14ac:dyDescent="0.25">
      <c r="B12" s="15">
        <v>10</v>
      </c>
      <c r="C12" s="16" t="s">
        <v>50</v>
      </c>
      <c r="D12" s="16" t="s">
        <v>27</v>
      </c>
      <c r="E12" s="17" t="s">
        <v>28</v>
      </c>
      <c r="F12" s="18" t="s">
        <v>29</v>
      </c>
      <c r="G12" s="19" t="s">
        <v>51</v>
      </c>
      <c r="H12" s="20" t="s">
        <v>31</v>
      </c>
      <c r="I12" s="18">
        <v>17435199.949999999</v>
      </c>
      <c r="J12" s="96">
        <f t="shared" si="0"/>
        <v>15691679.955</v>
      </c>
    </row>
    <row r="13" spans="2:10" x14ac:dyDescent="0.25">
      <c r="B13" s="15">
        <v>11</v>
      </c>
      <c r="C13" s="16" t="s">
        <v>52</v>
      </c>
      <c r="D13" s="16" t="s">
        <v>27</v>
      </c>
      <c r="E13" s="17" t="s">
        <v>28</v>
      </c>
      <c r="F13" s="18" t="s">
        <v>29</v>
      </c>
      <c r="G13" s="19" t="s">
        <v>53</v>
      </c>
      <c r="H13" s="20" t="s">
        <v>31</v>
      </c>
      <c r="I13" s="18">
        <v>17759061.300000001</v>
      </c>
      <c r="J13" s="96">
        <f t="shared" si="0"/>
        <v>15983155.170000002</v>
      </c>
    </row>
    <row r="14" spans="2:10" x14ac:dyDescent="0.25">
      <c r="B14" s="15">
        <v>12</v>
      </c>
      <c r="C14" s="16" t="s">
        <v>54</v>
      </c>
      <c r="D14" s="16" t="s">
        <v>27</v>
      </c>
      <c r="E14" s="17" t="s">
        <v>28</v>
      </c>
      <c r="F14" s="18" t="s">
        <v>29</v>
      </c>
      <c r="G14" s="19" t="s">
        <v>55</v>
      </c>
      <c r="H14" s="20" t="s">
        <v>31</v>
      </c>
      <c r="I14" s="18">
        <v>10282494.51</v>
      </c>
      <c r="J14" s="96">
        <f t="shared" si="0"/>
        <v>9254245.0590000004</v>
      </c>
    </row>
    <row r="15" spans="2:10" x14ac:dyDescent="0.25">
      <c r="B15" s="15">
        <v>13</v>
      </c>
      <c r="C15" s="16" t="s">
        <v>56</v>
      </c>
      <c r="D15" s="16" t="s">
        <v>27</v>
      </c>
      <c r="E15" s="17" t="s">
        <v>28</v>
      </c>
      <c r="F15" s="18" t="s">
        <v>29</v>
      </c>
      <c r="G15" s="19" t="s">
        <v>57</v>
      </c>
      <c r="H15" s="20" t="s">
        <v>31</v>
      </c>
      <c r="I15" s="18">
        <v>13155201</v>
      </c>
      <c r="J15" s="96">
        <f t="shared" si="0"/>
        <v>11839680.9</v>
      </c>
    </row>
    <row r="16" spans="2:10" x14ac:dyDescent="0.25">
      <c r="B16" s="15">
        <v>14</v>
      </c>
      <c r="C16" s="16" t="s">
        <v>58</v>
      </c>
      <c r="D16" s="16" t="s">
        <v>27</v>
      </c>
      <c r="E16" s="17" t="s">
        <v>28</v>
      </c>
      <c r="F16" s="18" t="s">
        <v>29</v>
      </c>
      <c r="G16" s="19" t="s">
        <v>59</v>
      </c>
      <c r="H16" s="20" t="s">
        <v>31</v>
      </c>
      <c r="I16" s="18">
        <v>13011329.119999999</v>
      </c>
      <c r="J16" s="96">
        <f t="shared" si="0"/>
        <v>11710196.207999999</v>
      </c>
    </row>
    <row r="17" spans="2:10" x14ac:dyDescent="0.25">
      <c r="B17" s="15">
        <v>15</v>
      </c>
      <c r="C17" s="16" t="s">
        <v>60</v>
      </c>
      <c r="D17" s="16" t="s">
        <v>27</v>
      </c>
      <c r="E17" s="17" t="s">
        <v>28</v>
      </c>
      <c r="F17" s="18" t="s">
        <v>29</v>
      </c>
      <c r="G17" s="19" t="s">
        <v>61</v>
      </c>
      <c r="H17" s="20" t="s">
        <v>31</v>
      </c>
      <c r="I17" s="18">
        <v>13179338.5</v>
      </c>
      <c r="J17" s="96">
        <f t="shared" si="0"/>
        <v>11861404.65</v>
      </c>
    </row>
    <row r="18" spans="2:10" x14ac:dyDescent="0.25">
      <c r="B18" s="15">
        <v>16</v>
      </c>
      <c r="C18" s="16" t="s">
        <v>62</v>
      </c>
      <c r="D18" s="16" t="s">
        <v>27</v>
      </c>
      <c r="E18" s="17" t="s">
        <v>28</v>
      </c>
      <c r="F18" s="18" t="s">
        <v>29</v>
      </c>
      <c r="G18" s="19" t="s">
        <v>63</v>
      </c>
      <c r="H18" s="20" t="s">
        <v>31</v>
      </c>
      <c r="I18" s="18">
        <v>10393449.310000001</v>
      </c>
      <c r="J18" s="96">
        <f t="shared" si="0"/>
        <v>9354104.3790000007</v>
      </c>
    </row>
    <row r="19" spans="2:10" x14ac:dyDescent="0.25">
      <c r="B19" s="15">
        <v>17</v>
      </c>
      <c r="C19" s="16" t="s">
        <v>64</v>
      </c>
      <c r="D19" s="16" t="s">
        <v>27</v>
      </c>
      <c r="E19" s="17" t="s">
        <v>28</v>
      </c>
      <c r="F19" s="18" t="s">
        <v>29</v>
      </c>
      <c r="G19" s="19" t="s">
        <v>65</v>
      </c>
      <c r="H19" s="20" t="s">
        <v>31</v>
      </c>
      <c r="I19" s="18">
        <v>18998601.93</v>
      </c>
      <c r="J19" s="96">
        <f t="shared" si="0"/>
        <v>17098741.737</v>
      </c>
    </row>
    <row r="20" spans="2:10" x14ac:dyDescent="0.25">
      <c r="B20" s="15">
        <v>18</v>
      </c>
      <c r="C20" s="16" t="s">
        <v>66</v>
      </c>
      <c r="D20" s="16" t="s">
        <v>27</v>
      </c>
      <c r="E20" s="17" t="s">
        <v>28</v>
      </c>
      <c r="F20" s="18" t="s">
        <v>29</v>
      </c>
      <c r="G20" s="19" t="s">
        <v>67</v>
      </c>
      <c r="H20" s="20" t="s">
        <v>31</v>
      </c>
      <c r="I20" s="18">
        <v>13107793.27</v>
      </c>
      <c r="J20" s="96">
        <f t="shared" si="0"/>
        <v>11797013.943</v>
      </c>
    </row>
    <row r="21" spans="2:10" x14ac:dyDescent="0.25">
      <c r="B21" s="15">
        <v>19</v>
      </c>
      <c r="C21" s="16" t="s">
        <v>68</v>
      </c>
      <c r="D21" s="16" t="s">
        <v>27</v>
      </c>
      <c r="E21" s="17" t="s">
        <v>28</v>
      </c>
      <c r="F21" s="18" t="s">
        <v>29</v>
      </c>
      <c r="G21" s="19" t="s">
        <v>69</v>
      </c>
      <c r="H21" s="20" t="s">
        <v>31</v>
      </c>
      <c r="I21" s="25">
        <v>13055875.1</v>
      </c>
      <c r="J21" s="96">
        <f t="shared" si="0"/>
        <v>11750287.59</v>
      </c>
    </row>
    <row r="22" spans="2:10" x14ac:dyDescent="0.25">
      <c r="B22" s="15">
        <v>20</v>
      </c>
      <c r="C22" s="16" t="s">
        <v>70</v>
      </c>
      <c r="D22" s="16" t="s">
        <v>27</v>
      </c>
      <c r="E22" s="17" t="s">
        <v>28</v>
      </c>
      <c r="F22" s="18" t="s">
        <v>29</v>
      </c>
      <c r="G22" s="19" t="s">
        <v>71</v>
      </c>
      <c r="H22" s="20" t="s">
        <v>31</v>
      </c>
      <c r="I22" s="25">
        <v>13058522.800000001</v>
      </c>
      <c r="J22" s="96">
        <f t="shared" si="0"/>
        <v>11752670.520000001</v>
      </c>
    </row>
    <row r="23" spans="2:10" x14ac:dyDescent="0.25">
      <c r="B23" s="15">
        <v>21</v>
      </c>
      <c r="C23" s="20" t="s">
        <v>72</v>
      </c>
      <c r="D23" s="16" t="s">
        <v>27</v>
      </c>
      <c r="E23" s="17" t="s">
        <v>28</v>
      </c>
      <c r="F23" s="18" t="s">
        <v>29</v>
      </c>
      <c r="G23" s="19" t="s">
        <v>73</v>
      </c>
      <c r="H23" s="20" t="s">
        <v>31</v>
      </c>
      <c r="I23" s="26">
        <v>40424993.960000001</v>
      </c>
      <c r="J23" s="96">
        <f t="shared" si="0"/>
        <v>36382494.564000003</v>
      </c>
    </row>
    <row r="24" spans="2:10" x14ac:dyDescent="0.25">
      <c r="B24" s="15">
        <v>22</v>
      </c>
      <c r="C24" s="20" t="s">
        <v>74</v>
      </c>
      <c r="D24" s="16" t="s">
        <v>27</v>
      </c>
      <c r="E24" s="17" t="s">
        <v>28</v>
      </c>
      <c r="F24" s="18" t="s">
        <v>29</v>
      </c>
      <c r="G24" s="19" t="s">
        <v>75</v>
      </c>
      <c r="H24" s="20" t="s">
        <v>31</v>
      </c>
      <c r="I24" s="26">
        <v>37458161.18</v>
      </c>
      <c r="J24" s="96">
        <f t="shared" si="0"/>
        <v>33712345.061999999</v>
      </c>
    </row>
    <row r="25" spans="2:10" x14ac:dyDescent="0.25">
      <c r="B25" s="15">
        <v>23</v>
      </c>
      <c r="C25" s="20" t="s">
        <v>76</v>
      </c>
      <c r="D25" s="16" t="s">
        <v>27</v>
      </c>
      <c r="E25" s="17" t="s">
        <v>28</v>
      </c>
      <c r="F25" s="18" t="s">
        <v>29</v>
      </c>
      <c r="G25" s="19" t="s">
        <v>77</v>
      </c>
      <c r="H25" s="20" t="s">
        <v>31</v>
      </c>
      <c r="I25" s="26">
        <v>37290929.579999998</v>
      </c>
      <c r="J25" s="96">
        <f t="shared" si="0"/>
        <v>33561836.622000001</v>
      </c>
    </row>
    <row r="26" spans="2:10" x14ac:dyDescent="0.25">
      <c r="B26" s="15">
        <v>24</v>
      </c>
      <c r="C26" s="20" t="s">
        <v>78</v>
      </c>
      <c r="D26" s="16" t="s">
        <v>27</v>
      </c>
      <c r="E26" s="17" t="s">
        <v>28</v>
      </c>
      <c r="F26" s="18" t="s">
        <v>29</v>
      </c>
      <c r="G26" s="19" t="s">
        <v>79</v>
      </c>
      <c r="H26" s="20" t="s">
        <v>31</v>
      </c>
      <c r="I26" s="26">
        <v>17980347.960000001</v>
      </c>
      <c r="J26" s="96">
        <f t="shared" si="0"/>
        <v>16182313.164000001</v>
      </c>
    </row>
    <row r="27" spans="2:10" x14ac:dyDescent="0.25">
      <c r="B27" s="15">
        <v>25</v>
      </c>
      <c r="C27" s="20" t="s">
        <v>80</v>
      </c>
      <c r="D27" s="16" t="s">
        <v>27</v>
      </c>
      <c r="E27" s="17" t="s">
        <v>28</v>
      </c>
      <c r="F27" s="18" t="s">
        <v>29</v>
      </c>
      <c r="G27" s="19" t="s">
        <v>81</v>
      </c>
      <c r="H27" s="20" t="s">
        <v>31</v>
      </c>
      <c r="I27" s="26">
        <v>18866348.66</v>
      </c>
      <c r="J27" s="96">
        <f t="shared" si="0"/>
        <v>16979713.794</v>
      </c>
    </row>
    <row r="28" spans="2:10" s="24" customFormat="1" x14ac:dyDescent="0.25">
      <c r="B28" s="15">
        <v>26</v>
      </c>
      <c r="C28" s="20" t="s">
        <v>82</v>
      </c>
      <c r="D28" s="21" t="s">
        <v>27</v>
      </c>
      <c r="E28" s="17" t="s">
        <v>28</v>
      </c>
      <c r="F28" s="18" t="s">
        <v>29</v>
      </c>
      <c r="G28" s="22" t="s">
        <v>83</v>
      </c>
      <c r="H28" s="20" t="s">
        <v>31</v>
      </c>
      <c r="I28" s="23">
        <v>8919442</v>
      </c>
      <c r="J28" s="96">
        <f t="shared" si="0"/>
        <v>8027497.7999999998</v>
      </c>
    </row>
    <row r="29" spans="2:10" s="24" customFormat="1" x14ac:dyDescent="0.25">
      <c r="B29" s="15">
        <v>27</v>
      </c>
      <c r="C29" s="27" t="s">
        <v>84</v>
      </c>
      <c r="D29" s="21" t="s">
        <v>27</v>
      </c>
      <c r="E29" s="17" t="s">
        <v>28</v>
      </c>
      <c r="F29" s="18" t="s">
        <v>29</v>
      </c>
      <c r="G29" s="28" t="s">
        <v>85</v>
      </c>
      <c r="H29" s="20" t="s">
        <v>31</v>
      </c>
      <c r="I29" s="29">
        <v>18794333</v>
      </c>
      <c r="J29" s="96">
        <f t="shared" si="0"/>
        <v>16914899.699999999</v>
      </c>
    </row>
    <row r="30" spans="2:10" s="24" customFormat="1" x14ac:dyDescent="0.25">
      <c r="B30" s="15">
        <v>28</v>
      </c>
      <c r="C30" s="27" t="s">
        <v>86</v>
      </c>
      <c r="D30" s="21" t="s">
        <v>27</v>
      </c>
      <c r="E30" s="17" t="s">
        <v>28</v>
      </c>
      <c r="F30" s="18" t="s">
        <v>87</v>
      </c>
      <c r="G30" s="28" t="s">
        <v>88</v>
      </c>
      <c r="H30" s="20" t="s">
        <v>31</v>
      </c>
      <c r="I30" s="29">
        <v>41607529.149999999</v>
      </c>
      <c r="J30" s="96">
        <f t="shared" si="0"/>
        <v>37446776.234999999</v>
      </c>
    </row>
    <row r="31" spans="2:10" s="24" customFormat="1" x14ac:dyDescent="0.25">
      <c r="B31" s="15">
        <v>29</v>
      </c>
      <c r="C31" s="27" t="s">
        <v>89</v>
      </c>
      <c r="D31" s="21" t="s">
        <v>27</v>
      </c>
      <c r="E31" s="17" t="s">
        <v>28</v>
      </c>
      <c r="F31" s="18" t="s">
        <v>29</v>
      </c>
      <c r="G31" s="28" t="s">
        <v>90</v>
      </c>
      <c r="H31" s="20" t="s">
        <v>31</v>
      </c>
      <c r="I31" s="29">
        <v>10012424</v>
      </c>
      <c r="J31" s="96">
        <f t="shared" si="0"/>
        <v>9011181.5999999996</v>
      </c>
    </row>
    <row r="32" spans="2:10" s="24" customFormat="1" x14ac:dyDescent="0.25">
      <c r="B32" s="15">
        <v>30</v>
      </c>
      <c r="C32" s="27" t="s">
        <v>91</v>
      </c>
      <c r="D32" s="21" t="s">
        <v>27</v>
      </c>
      <c r="E32" s="17" t="s">
        <v>28</v>
      </c>
      <c r="F32" s="18" t="s">
        <v>29</v>
      </c>
      <c r="G32" s="28" t="s">
        <v>92</v>
      </c>
      <c r="H32" s="20" t="s">
        <v>31</v>
      </c>
      <c r="I32" s="29">
        <v>15988051</v>
      </c>
      <c r="J32" s="96">
        <f t="shared" si="0"/>
        <v>14389245.9</v>
      </c>
    </row>
    <row r="33" spans="2:10" s="24" customFormat="1" x14ac:dyDescent="0.25">
      <c r="B33" s="15">
        <v>31</v>
      </c>
      <c r="C33" s="27" t="s">
        <v>93</v>
      </c>
      <c r="D33" s="21" t="s">
        <v>27</v>
      </c>
      <c r="E33" s="17" t="s">
        <v>28</v>
      </c>
      <c r="F33" s="18" t="s">
        <v>29</v>
      </c>
      <c r="G33" s="28" t="s">
        <v>94</v>
      </c>
      <c r="H33" s="20" t="s">
        <v>31</v>
      </c>
      <c r="I33" s="29">
        <v>8790595.2200000007</v>
      </c>
      <c r="J33" s="96">
        <f t="shared" si="0"/>
        <v>7911535.6980000008</v>
      </c>
    </row>
    <row r="34" spans="2:10" s="24" customFormat="1" x14ac:dyDescent="0.25">
      <c r="B34" s="30">
        <v>32</v>
      </c>
      <c r="C34" s="31" t="s">
        <v>95</v>
      </c>
      <c r="D34" s="32" t="s">
        <v>27</v>
      </c>
      <c r="E34" s="33" t="s">
        <v>28</v>
      </c>
      <c r="F34" s="34" t="s">
        <v>29</v>
      </c>
      <c r="G34" s="35" t="s">
        <v>96</v>
      </c>
      <c r="H34" s="20" t="s">
        <v>31</v>
      </c>
      <c r="I34" s="88">
        <f>2660990+2649100+3646200</f>
        <v>8956290</v>
      </c>
      <c r="J34" s="96">
        <f t="shared" si="0"/>
        <v>8060661</v>
      </c>
    </row>
    <row r="35" spans="2:10" s="24" customFormat="1" x14ac:dyDescent="0.25">
      <c r="B35" s="30">
        <v>33</v>
      </c>
      <c r="C35" s="31" t="s">
        <v>98</v>
      </c>
      <c r="D35" s="32" t="s">
        <v>27</v>
      </c>
      <c r="E35" s="33" t="s">
        <v>28</v>
      </c>
      <c r="F35" s="34" t="s">
        <v>29</v>
      </c>
      <c r="G35" s="35" t="s">
        <v>96</v>
      </c>
      <c r="H35" s="20" t="s">
        <v>31</v>
      </c>
      <c r="I35" s="88">
        <f>1256700+1327915</f>
        <v>2584615</v>
      </c>
      <c r="J35" s="96">
        <f t="shared" si="0"/>
        <v>2326153.5</v>
      </c>
    </row>
    <row r="36" spans="2:10" s="24" customFormat="1" x14ac:dyDescent="0.25">
      <c r="B36" s="89">
        <v>34</v>
      </c>
      <c r="C36" s="31" t="s">
        <v>244</v>
      </c>
      <c r="D36" s="32" t="s">
        <v>27</v>
      </c>
      <c r="E36" s="33" t="s">
        <v>28</v>
      </c>
      <c r="F36" s="34" t="s">
        <v>29</v>
      </c>
      <c r="G36" s="35" t="s">
        <v>245</v>
      </c>
      <c r="H36" s="20" t="s">
        <v>31</v>
      </c>
      <c r="I36" s="88">
        <f>1256700+1325377</f>
        <v>2582077</v>
      </c>
      <c r="J36" s="96">
        <f t="shared" si="0"/>
        <v>2323869.3000000003</v>
      </c>
    </row>
    <row r="37" spans="2:10" s="24" customFormat="1" x14ac:dyDescent="0.25">
      <c r="B37" s="89">
        <v>35</v>
      </c>
      <c r="C37" s="31" t="s">
        <v>98</v>
      </c>
      <c r="D37" s="32" t="s">
        <v>27</v>
      </c>
      <c r="E37" s="33" t="s">
        <v>28</v>
      </c>
      <c r="F37" s="34" t="s">
        <v>29</v>
      </c>
      <c r="G37" s="35" t="s">
        <v>96</v>
      </c>
      <c r="H37" s="36" t="s">
        <v>97</v>
      </c>
      <c r="I37" s="37">
        <v>0</v>
      </c>
      <c r="J37" s="96">
        <f t="shared" si="0"/>
        <v>0</v>
      </c>
    </row>
    <row r="38" spans="2:10" x14ac:dyDescent="0.25">
      <c r="B38" s="15">
        <v>34</v>
      </c>
      <c r="C38" s="38" t="s">
        <v>99</v>
      </c>
      <c r="D38" s="27" t="s">
        <v>100</v>
      </c>
      <c r="E38" s="17" t="s">
        <v>28</v>
      </c>
      <c r="F38" s="18" t="s">
        <v>29</v>
      </c>
      <c r="G38" s="38" t="s">
        <v>101</v>
      </c>
      <c r="H38" s="20" t="s">
        <v>31</v>
      </c>
      <c r="I38" s="29">
        <v>33544029.579999998</v>
      </c>
      <c r="J38" s="96">
        <f t="shared" si="0"/>
        <v>30189626.621999998</v>
      </c>
    </row>
    <row r="39" spans="2:10" x14ac:dyDescent="0.25">
      <c r="B39" s="15">
        <v>35</v>
      </c>
      <c r="C39" s="38" t="s">
        <v>102</v>
      </c>
      <c r="D39" s="38" t="s">
        <v>100</v>
      </c>
      <c r="E39" s="17" t="s">
        <v>28</v>
      </c>
      <c r="F39" s="18" t="s">
        <v>29</v>
      </c>
      <c r="G39" s="38" t="s">
        <v>103</v>
      </c>
      <c r="H39" s="20" t="s">
        <v>31</v>
      </c>
      <c r="I39" s="29">
        <v>25153472.98</v>
      </c>
      <c r="J39" s="96">
        <f t="shared" si="0"/>
        <v>22638125.682</v>
      </c>
    </row>
    <row r="40" spans="2:10" x14ac:dyDescent="0.25">
      <c r="B40" s="15">
        <v>36</v>
      </c>
      <c r="C40" s="38" t="s">
        <v>104</v>
      </c>
      <c r="D40" s="38" t="s">
        <v>100</v>
      </c>
      <c r="E40" s="17" t="s">
        <v>28</v>
      </c>
      <c r="F40" s="18" t="s">
        <v>29</v>
      </c>
      <c r="G40" s="38" t="s">
        <v>105</v>
      </c>
      <c r="H40" s="20" t="s">
        <v>31</v>
      </c>
      <c r="I40" s="29">
        <v>9952316.8200000003</v>
      </c>
      <c r="J40" s="96">
        <f t="shared" si="0"/>
        <v>8957085.1380000003</v>
      </c>
    </row>
    <row r="41" spans="2:10" x14ac:dyDescent="0.25">
      <c r="B41" s="15">
        <v>37</v>
      </c>
      <c r="C41" s="38" t="s">
        <v>106</v>
      </c>
      <c r="D41" s="38" t="s">
        <v>100</v>
      </c>
      <c r="E41" s="17" t="s">
        <v>28</v>
      </c>
      <c r="F41" s="18" t="s">
        <v>29</v>
      </c>
      <c r="G41" s="38" t="s">
        <v>107</v>
      </c>
      <c r="H41" s="20" t="s">
        <v>31</v>
      </c>
      <c r="I41" s="29">
        <v>9055993.5500000007</v>
      </c>
      <c r="J41" s="96">
        <f t="shared" si="0"/>
        <v>8150394.1950000012</v>
      </c>
    </row>
    <row r="42" spans="2:10" x14ac:dyDescent="0.25">
      <c r="B42" s="15">
        <v>38</v>
      </c>
      <c r="C42" s="38" t="s">
        <v>108</v>
      </c>
      <c r="D42" s="38" t="s">
        <v>100</v>
      </c>
      <c r="E42" s="17" t="s">
        <v>28</v>
      </c>
      <c r="F42" s="18" t="s">
        <v>29</v>
      </c>
      <c r="G42" s="38" t="s">
        <v>109</v>
      </c>
      <c r="H42" s="20" t="s">
        <v>31</v>
      </c>
      <c r="I42" s="29">
        <v>10173987.470000001</v>
      </c>
      <c r="J42" s="96">
        <f t="shared" si="0"/>
        <v>9156588.7230000012</v>
      </c>
    </row>
    <row r="43" spans="2:10" x14ac:dyDescent="0.25">
      <c r="B43" s="15">
        <v>39</v>
      </c>
      <c r="C43" s="38" t="s">
        <v>110</v>
      </c>
      <c r="D43" s="38" t="s">
        <v>100</v>
      </c>
      <c r="E43" s="17" t="s">
        <v>28</v>
      </c>
      <c r="F43" s="18" t="s">
        <v>29</v>
      </c>
      <c r="G43" s="38" t="s">
        <v>111</v>
      </c>
      <c r="H43" s="20" t="s">
        <v>31</v>
      </c>
      <c r="I43" s="29">
        <v>29931625.850000001</v>
      </c>
      <c r="J43" s="96">
        <f t="shared" si="0"/>
        <v>26938463.265000001</v>
      </c>
    </row>
    <row r="44" spans="2:10" x14ac:dyDescent="0.25">
      <c r="B44" s="15">
        <v>40</v>
      </c>
      <c r="C44" s="38" t="s">
        <v>112</v>
      </c>
      <c r="D44" s="38" t="s">
        <v>100</v>
      </c>
      <c r="E44" s="17" t="s">
        <v>28</v>
      </c>
      <c r="F44" s="18" t="s">
        <v>29</v>
      </c>
      <c r="G44" s="38" t="s">
        <v>113</v>
      </c>
      <c r="H44" s="20" t="s">
        <v>31</v>
      </c>
      <c r="I44" s="29">
        <v>11419209.23</v>
      </c>
      <c r="J44" s="96">
        <f t="shared" si="0"/>
        <v>10277288.307</v>
      </c>
    </row>
    <row r="45" spans="2:10" x14ac:dyDescent="0.25">
      <c r="B45" s="15">
        <v>41</v>
      </c>
      <c r="C45" s="38" t="s">
        <v>114</v>
      </c>
      <c r="D45" s="38" t="s">
        <v>100</v>
      </c>
      <c r="E45" s="17" t="s">
        <v>28</v>
      </c>
      <c r="F45" s="18" t="s">
        <v>29</v>
      </c>
      <c r="G45" s="27" t="s">
        <v>115</v>
      </c>
      <c r="H45" s="20" t="s">
        <v>31</v>
      </c>
      <c r="I45" s="29">
        <v>9428427.5299999993</v>
      </c>
      <c r="J45" s="96">
        <f t="shared" si="0"/>
        <v>8485584.7769999988</v>
      </c>
    </row>
    <row r="46" spans="2:10" x14ac:dyDescent="0.25">
      <c r="B46" s="15">
        <v>42</v>
      </c>
      <c r="C46" s="38" t="s">
        <v>116</v>
      </c>
      <c r="D46" s="38" t="s">
        <v>100</v>
      </c>
      <c r="E46" s="17" t="s">
        <v>28</v>
      </c>
      <c r="F46" s="18" t="s">
        <v>29</v>
      </c>
      <c r="G46" s="38" t="s">
        <v>117</v>
      </c>
      <c r="H46" s="20" t="s">
        <v>31</v>
      </c>
      <c r="I46" s="29">
        <v>9952316.8200000003</v>
      </c>
      <c r="J46" s="96">
        <f t="shared" si="0"/>
        <v>8957085.1380000003</v>
      </c>
    </row>
    <row r="47" spans="2:10" x14ac:dyDescent="0.25">
      <c r="B47" s="15">
        <v>43</v>
      </c>
      <c r="C47" s="38" t="s">
        <v>118</v>
      </c>
      <c r="D47" s="38" t="s">
        <v>100</v>
      </c>
      <c r="E47" s="17" t="s">
        <v>28</v>
      </c>
      <c r="F47" s="18" t="s">
        <v>29</v>
      </c>
      <c r="G47" s="27" t="s">
        <v>119</v>
      </c>
      <c r="H47" s="20" t="s">
        <v>31</v>
      </c>
      <c r="I47" s="29">
        <v>10590731.52</v>
      </c>
      <c r="J47" s="96">
        <f t="shared" si="0"/>
        <v>9531658.3680000007</v>
      </c>
    </row>
    <row r="48" spans="2:10" x14ac:dyDescent="0.25">
      <c r="B48" s="15">
        <v>44</v>
      </c>
      <c r="C48" s="38" t="s">
        <v>120</v>
      </c>
      <c r="D48" s="38" t="s">
        <v>100</v>
      </c>
      <c r="E48" s="17" t="s">
        <v>28</v>
      </c>
      <c r="F48" s="18" t="s">
        <v>29</v>
      </c>
      <c r="G48" s="38" t="s">
        <v>121</v>
      </c>
      <c r="H48" s="20" t="s">
        <v>31</v>
      </c>
      <c r="I48" s="29">
        <v>5477316.1600000001</v>
      </c>
      <c r="J48" s="96">
        <f t="shared" si="0"/>
        <v>4929584.5440000007</v>
      </c>
    </row>
    <row r="49" spans="2:10" x14ac:dyDescent="0.25">
      <c r="B49" s="15">
        <v>45</v>
      </c>
      <c r="C49" s="38" t="s">
        <v>122</v>
      </c>
      <c r="D49" s="38" t="s">
        <v>100</v>
      </c>
      <c r="E49" s="17" t="s">
        <v>28</v>
      </c>
      <c r="F49" s="18" t="s">
        <v>29</v>
      </c>
      <c r="G49" s="38" t="s">
        <v>123</v>
      </c>
      <c r="H49" s="20" t="s">
        <v>31</v>
      </c>
      <c r="I49" s="29">
        <v>9989243.4000000004</v>
      </c>
      <c r="J49" s="96">
        <f t="shared" si="0"/>
        <v>8990319.0600000005</v>
      </c>
    </row>
    <row r="50" spans="2:10" x14ac:dyDescent="0.25">
      <c r="B50" s="15">
        <v>46</v>
      </c>
      <c r="C50" s="38" t="s">
        <v>124</v>
      </c>
      <c r="D50" s="38" t="s">
        <v>100</v>
      </c>
      <c r="E50" s="17" t="s">
        <v>28</v>
      </c>
      <c r="F50" s="18" t="s">
        <v>29</v>
      </c>
      <c r="G50" s="27" t="s">
        <v>125</v>
      </c>
      <c r="H50" s="20" t="s">
        <v>31</v>
      </c>
      <c r="I50" s="29">
        <v>13198417.880000001</v>
      </c>
      <c r="J50" s="96">
        <f t="shared" si="0"/>
        <v>11878576.092</v>
      </c>
    </row>
    <row r="51" spans="2:10" x14ac:dyDescent="0.25">
      <c r="B51" s="15">
        <v>47</v>
      </c>
      <c r="C51" s="38" t="s">
        <v>126</v>
      </c>
      <c r="D51" s="38" t="s">
        <v>100</v>
      </c>
      <c r="E51" s="17" t="s">
        <v>28</v>
      </c>
      <c r="F51" s="18" t="s">
        <v>29</v>
      </c>
      <c r="G51" s="38" t="s">
        <v>127</v>
      </c>
      <c r="H51" s="20" t="s">
        <v>31</v>
      </c>
      <c r="I51" s="29">
        <v>22043717.899999999</v>
      </c>
      <c r="J51" s="96">
        <f t="shared" si="0"/>
        <v>19839346.109999999</v>
      </c>
    </row>
    <row r="52" spans="2:10" x14ac:dyDescent="0.25">
      <c r="B52" s="15">
        <v>48</v>
      </c>
      <c r="C52" s="38" t="s">
        <v>128</v>
      </c>
      <c r="D52" s="38" t="s">
        <v>100</v>
      </c>
      <c r="E52" s="17" t="s">
        <v>28</v>
      </c>
      <c r="F52" s="18" t="s">
        <v>29</v>
      </c>
      <c r="G52" s="38" t="s">
        <v>129</v>
      </c>
      <c r="H52" s="20" t="s">
        <v>31</v>
      </c>
      <c r="I52" s="29">
        <v>11200578.5</v>
      </c>
      <c r="J52" s="96">
        <f t="shared" si="0"/>
        <v>10080520.65</v>
      </c>
    </row>
    <row r="53" spans="2:10" x14ac:dyDescent="0.25">
      <c r="B53" s="15">
        <v>49</v>
      </c>
      <c r="C53" s="38" t="s">
        <v>130</v>
      </c>
      <c r="D53" s="38" t="s">
        <v>100</v>
      </c>
      <c r="E53" s="17" t="s">
        <v>28</v>
      </c>
      <c r="F53" s="18" t="s">
        <v>29</v>
      </c>
      <c r="G53" s="38" t="s">
        <v>131</v>
      </c>
      <c r="H53" s="20" t="s">
        <v>31</v>
      </c>
      <c r="I53" s="29">
        <v>11200578.5</v>
      </c>
      <c r="J53" s="96">
        <f t="shared" si="0"/>
        <v>10080520.65</v>
      </c>
    </row>
    <row r="54" spans="2:10" x14ac:dyDescent="0.25">
      <c r="B54" s="15">
        <v>50</v>
      </c>
      <c r="C54" s="38" t="s">
        <v>132</v>
      </c>
      <c r="D54" s="38" t="s">
        <v>100</v>
      </c>
      <c r="E54" s="17" t="s">
        <v>28</v>
      </c>
      <c r="F54" s="18" t="s">
        <v>29</v>
      </c>
      <c r="G54" s="38" t="s">
        <v>133</v>
      </c>
      <c r="H54" s="20" t="s">
        <v>31</v>
      </c>
      <c r="I54" s="29">
        <v>11216077</v>
      </c>
      <c r="J54" s="96">
        <f t="shared" si="0"/>
        <v>10094469.300000001</v>
      </c>
    </row>
    <row r="55" spans="2:10" x14ac:dyDescent="0.25">
      <c r="B55" s="15">
        <v>51</v>
      </c>
      <c r="C55" s="38" t="s">
        <v>134</v>
      </c>
      <c r="D55" s="38" t="s">
        <v>100</v>
      </c>
      <c r="E55" s="17" t="s">
        <v>28</v>
      </c>
      <c r="F55" s="18" t="s">
        <v>29</v>
      </c>
      <c r="G55" s="38" t="s">
        <v>135</v>
      </c>
      <c r="H55" s="20" t="s">
        <v>31</v>
      </c>
      <c r="I55" s="29">
        <v>9449370</v>
      </c>
      <c r="J55" s="96">
        <f t="shared" si="0"/>
        <v>8504433</v>
      </c>
    </row>
    <row r="56" spans="2:10" x14ac:dyDescent="0.25">
      <c r="B56" s="15">
        <v>52</v>
      </c>
      <c r="C56" s="38" t="s">
        <v>136</v>
      </c>
      <c r="D56" s="38" t="s">
        <v>100</v>
      </c>
      <c r="E56" s="17" t="s">
        <v>28</v>
      </c>
      <c r="F56" s="18" t="s">
        <v>29</v>
      </c>
      <c r="G56" s="38" t="s">
        <v>137</v>
      </c>
      <c r="H56" s="20" t="s">
        <v>31</v>
      </c>
      <c r="I56" s="29">
        <v>4169058</v>
      </c>
      <c r="J56" s="96">
        <f t="shared" si="0"/>
        <v>3752152.2</v>
      </c>
    </row>
    <row r="57" spans="2:10" x14ac:dyDescent="0.25">
      <c r="B57" s="15">
        <v>53</v>
      </c>
      <c r="C57" s="38" t="s">
        <v>138</v>
      </c>
      <c r="D57" s="38" t="s">
        <v>100</v>
      </c>
      <c r="E57" s="17" t="s">
        <v>28</v>
      </c>
      <c r="F57" s="18" t="s">
        <v>29</v>
      </c>
      <c r="G57" s="38" t="s">
        <v>139</v>
      </c>
      <c r="H57" s="20" t="s">
        <v>31</v>
      </c>
      <c r="I57" s="29">
        <v>19845016.609999999</v>
      </c>
      <c r="J57" s="96">
        <f t="shared" si="0"/>
        <v>17860514.949000001</v>
      </c>
    </row>
    <row r="58" spans="2:10" x14ac:dyDescent="0.25">
      <c r="B58" s="15">
        <v>54</v>
      </c>
      <c r="C58" s="38" t="s">
        <v>140</v>
      </c>
      <c r="D58" s="38" t="s">
        <v>100</v>
      </c>
      <c r="E58" s="17" t="s">
        <v>141</v>
      </c>
      <c r="F58" s="18" t="s">
        <v>40</v>
      </c>
      <c r="G58" s="38" t="s">
        <v>142</v>
      </c>
      <c r="H58" s="20" t="s">
        <v>31</v>
      </c>
      <c r="I58" s="29">
        <v>92594430</v>
      </c>
      <c r="J58" s="96">
        <f t="shared" si="0"/>
        <v>83334987</v>
      </c>
    </row>
    <row r="59" spans="2:10" x14ac:dyDescent="0.25">
      <c r="B59" s="15">
        <v>55</v>
      </c>
      <c r="C59" s="38" t="s">
        <v>143</v>
      </c>
      <c r="D59" s="38" t="s">
        <v>100</v>
      </c>
      <c r="E59" s="17" t="s">
        <v>28</v>
      </c>
      <c r="F59" s="18" t="s">
        <v>29</v>
      </c>
      <c r="G59" s="38" t="s">
        <v>144</v>
      </c>
      <c r="H59" s="20" t="s">
        <v>31</v>
      </c>
      <c r="I59" s="29">
        <v>9697370</v>
      </c>
      <c r="J59" s="96">
        <f t="shared" si="0"/>
        <v>8727633</v>
      </c>
    </row>
    <row r="60" spans="2:10" x14ac:dyDescent="0.25">
      <c r="B60" s="15">
        <v>56</v>
      </c>
      <c r="C60" s="38" t="s">
        <v>145</v>
      </c>
      <c r="D60" s="38" t="s">
        <v>100</v>
      </c>
      <c r="E60" s="17" t="s">
        <v>28</v>
      </c>
      <c r="F60" s="18" t="s">
        <v>29</v>
      </c>
      <c r="G60" s="38" t="s">
        <v>146</v>
      </c>
      <c r="H60" s="20" t="s">
        <v>31</v>
      </c>
      <c r="I60" s="29">
        <v>6105035</v>
      </c>
      <c r="J60" s="96">
        <f t="shared" si="0"/>
        <v>5494531.5</v>
      </c>
    </row>
    <row r="61" spans="2:10" x14ac:dyDescent="0.25">
      <c r="B61" s="39">
        <v>57</v>
      </c>
      <c r="C61" s="40" t="s">
        <v>147</v>
      </c>
      <c r="D61" s="40" t="s">
        <v>100</v>
      </c>
      <c r="E61" s="41" t="s">
        <v>148</v>
      </c>
      <c r="F61" s="42" t="s">
        <v>40</v>
      </c>
      <c r="G61" s="40" t="s">
        <v>149</v>
      </c>
      <c r="H61" s="43" t="s">
        <v>31</v>
      </c>
      <c r="I61" s="44">
        <v>82701914.209999993</v>
      </c>
      <c r="J61" s="96">
        <f t="shared" si="0"/>
        <v>74431722.78899999</v>
      </c>
    </row>
    <row r="62" spans="2:10" s="24" customFormat="1" x14ac:dyDescent="0.25">
      <c r="B62" s="39">
        <v>58</v>
      </c>
      <c r="C62" s="40" t="s">
        <v>150</v>
      </c>
      <c r="D62" s="45" t="s">
        <v>100</v>
      </c>
      <c r="E62" s="41" t="s">
        <v>28</v>
      </c>
      <c r="F62" s="42" t="s">
        <v>29</v>
      </c>
      <c r="G62" s="46" t="s">
        <v>151</v>
      </c>
      <c r="H62" s="43" t="s">
        <v>31</v>
      </c>
      <c r="I62" s="44">
        <v>9407339</v>
      </c>
      <c r="J62" s="96">
        <f t="shared" si="0"/>
        <v>8466605.0999999996</v>
      </c>
    </row>
    <row r="63" spans="2:10" s="24" customFormat="1" x14ac:dyDescent="0.25">
      <c r="B63" s="39">
        <v>59</v>
      </c>
      <c r="C63" s="40" t="s">
        <v>152</v>
      </c>
      <c r="D63" s="45" t="s">
        <v>100</v>
      </c>
      <c r="E63" s="41" t="s">
        <v>28</v>
      </c>
      <c r="F63" s="42" t="s">
        <v>29</v>
      </c>
      <c r="G63" s="46" t="s">
        <v>153</v>
      </c>
      <c r="H63" s="43" t="s">
        <v>31</v>
      </c>
      <c r="I63" s="44">
        <v>5674797</v>
      </c>
      <c r="J63" s="96">
        <f t="shared" si="0"/>
        <v>5107317.3</v>
      </c>
    </row>
    <row r="64" spans="2:10" s="24" customFormat="1" x14ac:dyDescent="0.25">
      <c r="B64" s="15">
        <v>60</v>
      </c>
      <c r="C64" s="38" t="s">
        <v>154</v>
      </c>
      <c r="D64" s="47" t="s">
        <v>100</v>
      </c>
      <c r="E64" s="17" t="s">
        <v>28</v>
      </c>
      <c r="F64" s="18" t="s">
        <v>29</v>
      </c>
      <c r="G64" s="28" t="s">
        <v>155</v>
      </c>
      <c r="H64" s="20" t="s">
        <v>31</v>
      </c>
      <c r="I64" s="29">
        <v>8951075</v>
      </c>
      <c r="J64" s="96">
        <f t="shared" si="0"/>
        <v>8055967.5</v>
      </c>
    </row>
    <row r="65" spans="1:10" x14ac:dyDescent="0.25">
      <c r="B65" s="15">
        <v>61</v>
      </c>
      <c r="C65" s="27" t="s">
        <v>156</v>
      </c>
      <c r="D65" s="47" t="s">
        <v>100</v>
      </c>
      <c r="E65" s="17" t="s">
        <v>28</v>
      </c>
      <c r="F65" s="18" t="s">
        <v>29</v>
      </c>
      <c r="G65" s="28" t="s">
        <v>157</v>
      </c>
      <c r="H65" s="20" t="s">
        <v>31</v>
      </c>
      <c r="I65" s="29">
        <v>21739278</v>
      </c>
      <c r="J65" s="96">
        <f t="shared" si="0"/>
        <v>19565350.199999999</v>
      </c>
    </row>
    <row r="66" spans="1:10" x14ac:dyDescent="0.25">
      <c r="B66" s="15">
        <v>62</v>
      </c>
      <c r="C66" s="27" t="s">
        <v>158</v>
      </c>
      <c r="D66" s="47" t="s">
        <v>100</v>
      </c>
      <c r="E66" s="17" t="s">
        <v>28</v>
      </c>
      <c r="F66" s="18" t="s">
        <v>29</v>
      </c>
      <c r="G66" s="28" t="s">
        <v>159</v>
      </c>
      <c r="H66" s="20" t="s">
        <v>31</v>
      </c>
      <c r="I66" s="29">
        <v>9892287</v>
      </c>
      <c r="J66" s="96">
        <f t="shared" si="0"/>
        <v>8903058.3000000007</v>
      </c>
    </row>
    <row r="67" spans="1:10" x14ac:dyDescent="0.25">
      <c r="B67" s="15">
        <v>63</v>
      </c>
      <c r="C67" s="27" t="s">
        <v>160</v>
      </c>
      <c r="D67" s="47" t="s">
        <v>100</v>
      </c>
      <c r="E67" s="17" t="s">
        <v>28</v>
      </c>
      <c r="F67" s="18" t="s">
        <v>29</v>
      </c>
      <c r="G67" s="28" t="s">
        <v>161</v>
      </c>
      <c r="H67" s="20" t="s">
        <v>31</v>
      </c>
      <c r="I67" s="29">
        <v>9892286.5999999996</v>
      </c>
      <c r="J67" s="96">
        <f t="shared" si="0"/>
        <v>8903057.9399999995</v>
      </c>
    </row>
    <row r="68" spans="1:10" x14ac:dyDescent="0.25">
      <c r="B68" s="30">
        <v>64</v>
      </c>
      <c r="C68" s="31" t="s">
        <v>162</v>
      </c>
      <c r="D68" s="48" t="s">
        <v>100</v>
      </c>
      <c r="E68" s="33" t="s">
        <v>28</v>
      </c>
      <c r="F68" s="34" t="s">
        <v>29</v>
      </c>
      <c r="G68" s="35" t="s">
        <v>163</v>
      </c>
      <c r="H68" s="20" t="s">
        <v>31</v>
      </c>
      <c r="I68" s="37">
        <v>7016069</v>
      </c>
      <c r="J68" s="96">
        <f t="shared" ref="J68:J72" si="1">I68*90%</f>
        <v>6314462.1000000006</v>
      </c>
    </row>
    <row r="69" spans="1:10" x14ac:dyDescent="0.25">
      <c r="B69" s="30">
        <v>65</v>
      </c>
      <c r="C69" s="31" t="s">
        <v>164</v>
      </c>
      <c r="D69" s="48" t="s">
        <v>100</v>
      </c>
      <c r="E69" s="33" t="s">
        <v>28</v>
      </c>
      <c r="F69" s="34" t="s">
        <v>29</v>
      </c>
      <c r="G69" s="35" t="s">
        <v>165</v>
      </c>
      <c r="H69" s="20" t="s">
        <v>31</v>
      </c>
      <c r="I69" s="37">
        <v>23026514</v>
      </c>
      <c r="J69" s="96">
        <f t="shared" si="1"/>
        <v>20723862.600000001</v>
      </c>
    </row>
    <row r="70" spans="1:10" x14ac:dyDescent="0.25">
      <c r="B70" s="30">
        <v>66</v>
      </c>
      <c r="C70" s="31" t="s">
        <v>166</v>
      </c>
      <c r="D70" s="48" t="s">
        <v>100</v>
      </c>
      <c r="E70" s="33" t="s">
        <v>28</v>
      </c>
      <c r="F70" s="34" t="s">
        <v>29</v>
      </c>
      <c r="G70" s="35" t="s">
        <v>167</v>
      </c>
      <c r="H70" s="20" t="s">
        <v>31</v>
      </c>
      <c r="I70" s="37">
        <v>9546400</v>
      </c>
      <c r="J70" s="96">
        <f t="shared" si="1"/>
        <v>8591760</v>
      </c>
    </row>
    <row r="71" spans="1:10" x14ac:dyDescent="0.25">
      <c r="B71" s="30">
        <v>67</v>
      </c>
      <c r="C71" s="31" t="s">
        <v>168</v>
      </c>
      <c r="D71" s="48" t="s">
        <v>100</v>
      </c>
      <c r="E71" s="33" t="s">
        <v>28</v>
      </c>
      <c r="F71" s="34" t="s">
        <v>29</v>
      </c>
      <c r="G71" s="35" t="s">
        <v>169</v>
      </c>
      <c r="H71" s="20" t="s">
        <v>31</v>
      </c>
      <c r="I71" s="37">
        <v>7047007</v>
      </c>
      <c r="J71" s="96">
        <f t="shared" si="1"/>
        <v>6342306.2999999998</v>
      </c>
    </row>
    <row r="72" spans="1:10" x14ac:dyDescent="0.25">
      <c r="B72" s="30">
        <v>68</v>
      </c>
      <c r="C72" s="31" t="s">
        <v>243</v>
      </c>
      <c r="D72" s="48" t="s">
        <v>100</v>
      </c>
      <c r="E72" s="33" t="s">
        <v>28</v>
      </c>
      <c r="F72" s="34" t="s">
        <v>29</v>
      </c>
      <c r="G72" s="35" t="s">
        <v>242</v>
      </c>
      <c r="H72" s="20" t="s">
        <v>31</v>
      </c>
      <c r="I72" s="37">
        <f>6834442+1805400</f>
        <v>8639842</v>
      </c>
      <c r="J72" s="96">
        <f t="shared" si="1"/>
        <v>7775857.7999999998</v>
      </c>
    </row>
    <row r="73" spans="1:10" x14ac:dyDescent="0.25">
      <c r="B73" s="102">
        <v>69</v>
      </c>
      <c r="C73" s="103" t="s">
        <v>257</v>
      </c>
      <c r="D73" s="104" t="s">
        <v>258</v>
      </c>
      <c r="E73" s="33" t="s">
        <v>28</v>
      </c>
      <c r="F73" s="105" t="s">
        <v>29</v>
      </c>
      <c r="G73" s="106" t="s">
        <v>259</v>
      </c>
      <c r="H73" s="107" t="s">
        <v>31</v>
      </c>
      <c r="I73" s="108">
        <v>12000000</v>
      </c>
      <c r="J73" s="96"/>
    </row>
    <row r="74" spans="1:10" ht="15.75" thickBot="1" x14ac:dyDescent="0.3">
      <c r="B74" s="117" t="s">
        <v>170</v>
      </c>
      <c r="C74" s="118"/>
      <c r="D74" s="50"/>
      <c r="E74" s="50"/>
      <c r="F74" s="50"/>
      <c r="G74" s="50"/>
      <c r="H74" s="50"/>
      <c r="I74" s="1">
        <f>SUM(I3:I73)</f>
        <v>1261886190.1299999</v>
      </c>
      <c r="J74" s="97">
        <f>SUM(J3:J72)</f>
        <v>1124897571.1169996</v>
      </c>
    </row>
    <row r="75" spans="1:10" x14ac:dyDescent="0.25">
      <c r="B75" s="109"/>
      <c r="C75" s="109"/>
      <c r="D75" s="110"/>
      <c r="E75" s="110"/>
      <c r="F75" s="110"/>
      <c r="G75" s="110" t="s">
        <v>260</v>
      </c>
      <c r="H75" s="110"/>
      <c r="I75" s="111">
        <f>1200000*2</f>
        <v>2400000</v>
      </c>
      <c r="J75" s="97"/>
    </row>
    <row r="76" spans="1:10" x14ac:dyDescent="0.25">
      <c r="B76" s="109"/>
      <c r="C76" s="109"/>
      <c r="D76" s="110"/>
      <c r="E76" s="110"/>
      <c r="F76" s="110"/>
      <c r="G76" s="110"/>
      <c r="H76" s="110"/>
      <c r="I76" s="111">
        <f>SUM(I74:I75)</f>
        <v>1264286190.1299999</v>
      </c>
      <c r="J76" s="97"/>
    </row>
    <row r="77" spans="1:10" x14ac:dyDescent="0.25">
      <c r="G77" s="51" t="s">
        <v>171</v>
      </c>
    </row>
    <row r="79" spans="1:10" ht="21" x14ac:dyDescent="0.35">
      <c r="A79" s="52" t="s">
        <v>172</v>
      </c>
    </row>
    <row r="80" spans="1:10" ht="28.5" x14ac:dyDescent="0.25">
      <c r="A80" s="53" t="s">
        <v>0</v>
      </c>
      <c r="B80" s="53" t="s">
        <v>173</v>
      </c>
      <c r="C80" s="53" t="s">
        <v>174</v>
      </c>
      <c r="D80" s="53" t="s">
        <v>175</v>
      </c>
      <c r="E80" s="53"/>
      <c r="F80" s="53"/>
      <c r="G80" s="53" t="s">
        <v>176</v>
      </c>
      <c r="H80" s="53" t="s">
        <v>177</v>
      </c>
    </row>
    <row r="81" spans="1:8" ht="30" x14ac:dyDescent="0.25">
      <c r="A81" s="17">
        <v>1</v>
      </c>
      <c r="B81" s="54" t="s">
        <v>100</v>
      </c>
      <c r="C81" s="17" t="s">
        <v>178</v>
      </c>
      <c r="D81" s="87" t="s">
        <v>179</v>
      </c>
      <c r="E81" s="87"/>
      <c r="F81" s="87"/>
      <c r="G81" s="55">
        <v>16123395.627999999</v>
      </c>
      <c r="H81" s="119">
        <f>SUM(G81:G89)</f>
        <v>119993970.59418599</v>
      </c>
    </row>
    <row r="82" spans="1:8" ht="30" x14ac:dyDescent="0.25">
      <c r="A82" s="17">
        <v>2</v>
      </c>
      <c r="B82" s="54" t="s">
        <v>100</v>
      </c>
      <c r="C82" s="17" t="s">
        <v>180</v>
      </c>
      <c r="D82" s="87" t="s">
        <v>181</v>
      </c>
      <c r="E82" s="87"/>
      <c r="F82" s="87"/>
      <c r="G82" s="55">
        <v>580400</v>
      </c>
      <c r="H82" s="120"/>
    </row>
    <row r="83" spans="1:8" ht="30" x14ac:dyDescent="0.25">
      <c r="A83" s="17">
        <v>3</v>
      </c>
      <c r="B83" s="54" t="s">
        <v>100</v>
      </c>
      <c r="C83" s="17" t="s">
        <v>178</v>
      </c>
      <c r="D83" s="87" t="s">
        <v>182</v>
      </c>
      <c r="E83" s="87"/>
      <c r="F83" s="87"/>
      <c r="G83" s="55">
        <v>53111698.789999999</v>
      </c>
      <c r="H83" s="120"/>
    </row>
    <row r="84" spans="1:8" ht="30" x14ac:dyDescent="0.25">
      <c r="A84" s="17">
        <v>4</v>
      </c>
      <c r="B84" s="54" t="s">
        <v>100</v>
      </c>
      <c r="C84" s="17" t="s">
        <v>178</v>
      </c>
      <c r="D84" s="87" t="s">
        <v>183</v>
      </c>
      <c r="E84" s="87"/>
      <c r="F84" s="87"/>
      <c r="G84" s="55">
        <v>4000070.2707999991</v>
      </c>
      <c r="H84" s="120"/>
    </row>
    <row r="85" spans="1:8" x14ac:dyDescent="0.25">
      <c r="A85" s="17">
        <v>5</v>
      </c>
      <c r="B85" s="54" t="s">
        <v>100</v>
      </c>
      <c r="C85" s="17" t="s">
        <v>249</v>
      </c>
      <c r="D85" s="87" t="s">
        <v>250</v>
      </c>
      <c r="E85" s="87"/>
      <c r="F85" s="87"/>
      <c r="G85" s="95">
        <v>8639842</v>
      </c>
      <c r="H85" s="120"/>
    </row>
    <row r="86" spans="1:8" ht="45" x14ac:dyDescent="0.25">
      <c r="A86" s="17">
        <v>6</v>
      </c>
      <c r="B86" s="54" t="s">
        <v>100</v>
      </c>
      <c r="C86" s="17" t="s">
        <v>251</v>
      </c>
      <c r="D86" s="87" t="s">
        <v>252</v>
      </c>
      <c r="E86" s="87"/>
      <c r="F86" s="87"/>
      <c r="G86" s="95">
        <v>800276</v>
      </c>
      <c r="H86" s="120"/>
    </row>
    <row r="87" spans="1:8" ht="45" x14ac:dyDescent="0.25">
      <c r="A87" s="17">
        <v>7</v>
      </c>
      <c r="B87" s="54" t="s">
        <v>100</v>
      </c>
      <c r="C87" s="17" t="s">
        <v>251</v>
      </c>
      <c r="D87" s="87" t="s">
        <v>253</v>
      </c>
      <c r="E87" s="87"/>
      <c r="F87" s="87"/>
      <c r="G87" s="95">
        <v>800276</v>
      </c>
      <c r="H87" s="121"/>
    </row>
    <row r="88" spans="1:8" ht="30" x14ac:dyDescent="0.25">
      <c r="A88" s="17">
        <v>7</v>
      </c>
      <c r="B88" s="54" t="s">
        <v>184</v>
      </c>
      <c r="C88" s="17" t="s">
        <v>178</v>
      </c>
      <c r="D88" s="87" t="s">
        <v>185</v>
      </c>
      <c r="E88" s="87"/>
      <c r="F88" s="87"/>
      <c r="G88" s="55">
        <v>22485832.037985995</v>
      </c>
      <c r="H88" s="122">
        <f>SUM(G88:G91)</f>
        <v>68709356.585385993</v>
      </c>
    </row>
    <row r="89" spans="1:8" ht="30" x14ac:dyDescent="0.25">
      <c r="A89" s="17">
        <v>8</v>
      </c>
      <c r="B89" s="54" t="s">
        <v>184</v>
      </c>
      <c r="C89" s="56" t="s">
        <v>178</v>
      </c>
      <c r="D89" s="87" t="s">
        <v>186</v>
      </c>
      <c r="E89" s="87"/>
      <c r="F89" s="87"/>
      <c r="G89" s="55">
        <v>13452179.8674</v>
      </c>
      <c r="H89" s="123"/>
    </row>
    <row r="90" spans="1:8" ht="30" x14ac:dyDescent="0.25">
      <c r="A90" s="17">
        <v>9</v>
      </c>
      <c r="B90" s="54" t="s">
        <v>184</v>
      </c>
      <c r="C90" s="17" t="s">
        <v>187</v>
      </c>
      <c r="D90" s="87" t="s">
        <v>188</v>
      </c>
      <c r="E90" s="87"/>
      <c r="F90" s="87"/>
      <c r="G90" s="55">
        <v>0</v>
      </c>
      <c r="H90" s="123"/>
    </row>
    <row r="91" spans="1:8" ht="30" x14ac:dyDescent="0.25">
      <c r="A91" s="17">
        <v>10</v>
      </c>
      <c r="B91" s="54" t="s">
        <v>184</v>
      </c>
      <c r="C91" s="17" t="s">
        <v>187</v>
      </c>
      <c r="D91" s="87" t="s">
        <v>189</v>
      </c>
      <c r="E91" s="87"/>
      <c r="F91" s="87"/>
      <c r="G91" s="94">
        <v>32771344.68</v>
      </c>
      <c r="H91" s="124"/>
    </row>
    <row r="93" spans="1:8" x14ac:dyDescent="0.25">
      <c r="B93" s="57" t="s">
        <v>4</v>
      </c>
      <c r="H93" s="58">
        <f>SUM(H81:H91)</f>
        <v>188703327.17957199</v>
      </c>
    </row>
  </sheetData>
  <mergeCells count="3">
    <mergeCell ref="B74:C74"/>
    <mergeCell ref="H81:H87"/>
    <mergeCell ref="H88:H91"/>
  </mergeCells>
  <conditionalFormatting sqref="B74:B76 C68:C73">
    <cfRule type="duplicateValues" dxfId="5" priority="3"/>
  </conditionalFormatting>
  <conditionalFormatting sqref="C29:C35">
    <cfRule type="duplicateValues" dxfId="4" priority="2"/>
  </conditionalFormatting>
  <conditionalFormatting sqref="C36:C37">
    <cfRule type="duplicateValues" dxfId="3" priority="1"/>
  </conditionalFormatting>
  <conditionalFormatting sqref="C65">
    <cfRule type="duplicateValues" dxfId="2" priority="6"/>
  </conditionalFormatting>
  <conditionalFormatting sqref="C66">
    <cfRule type="duplicateValues" dxfId="1" priority="5"/>
  </conditionalFormatting>
  <conditionalFormatting sqref="C67">
    <cfRule type="duplicateValues" dxfId="0" priority="4"/>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769959-8243-49B3-B74F-69E68F8F6CC7}">
  <dimension ref="B2:E11"/>
  <sheetViews>
    <sheetView workbookViewId="0">
      <selection activeCell="E7" sqref="E7"/>
    </sheetView>
  </sheetViews>
  <sheetFormatPr defaultRowHeight="15" x14ac:dyDescent="0.25"/>
  <cols>
    <col min="2" max="2" width="6" bestFit="1" customWidth="1"/>
    <col min="3" max="3" width="35" customWidth="1"/>
    <col min="4" max="4" width="25.42578125" customWidth="1"/>
    <col min="5" max="5" width="24" customWidth="1"/>
  </cols>
  <sheetData>
    <row r="2" spans="2:5" x14ac:dyDescent="0.25">
      <c r="C2" s="126"/>
      <c r="D2" s="126"/>
      <c r="E2" s="126"/>
    </row>
    <row r="3" spans="2:5" x14ac:dyDescent="0.25">
      <c r="B3" s="127" t="s">
        <v>193</v>
      </c>
      <c r="C3" s="127"/>
      <c r="D3" s="127"/>
      <c r="E3" s="127"/>
    </row>
    <row r="4" spans="2:5" x14ac:dyDescent="0.25">
      <c r="B4" s="63" t="s">
        <v>190</v>
      </c>
      <c r="C4" s="63" t="s">
        <v>174</v>
      </c>
      <c r="D4" s="63" t="s">
        <v>191</v>
      </c>
      <c r="E4" s="63" t="s">
        <v>9</v>
      </c>
    </row>
    <row r="5" spans="2:5" x14ac:dyDescent="0.25">
      <c r="B5" s="17">
        <v>1</v>
      </c>
      <c r="C5" s="17" t="s">
        <v>246</v>
      </c>
      <c r="D5" s="17" t="s">
        <v>184</v>
      </c>
      <c r="E5" s="64">
        <v>1259936070</v>
      </c>
    </row>
    <row r="6" spans="2:5" x14ac:dyDescent="0.25">
      <c r="B6" s="17">
        <v>2</v>
      </c>
      <c r="C6" s="17" t="s">
        <v>246</v>
      </c>
      <c r="D6" s="17" t="s">
        <v>100</v>
      </c>
      <c r="E6" s="64">
        <v>1912855691</v>
      </c>
    </row>
    <row r="7" spans="2:5" ht="15.75" thickBot="1" x14ac:dyDescent="0.3">
      <c r="B7" s="59"/>
      <c r="C7" s="60" t="s">
        <v>192</v>
      </c>
      <c r="D7" s="61"/>
      <c r="E7" s="62">
        <f>SUM(E5:E6)</f>
        <v>3172791761</v>
      </c>
    </row>
    <row r="8" spans="2:5" ht="15.75" thickTop="1" x14ac:dyDescent="0.25"/>
    <row r="9" spans="2:5" x14ac:dyDescent="0.25">
      <c r="C9" s="125" t="s">
        <v>194</v>
      </c>
      <c r="D9" s="125"/>
      <c r="E9" s="125"/>
    </row>
    <row r="11" spans="2:5" x14ac:dyDescent="0.25">
      <c r="E11">
        <f>3780000/42</f>
        <v>90000</v>
      </c>
    </row>
  </sheetData>
  <mergeCells count="3">
    <mergeCell ref="C9:E9"/>
    <mergeCell ref="C2:E2"/>
    <mergeCell ref="B3:E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CA537D-0A4B-4F5F-B13A-3A73C95FACCD}">
  <dimension ref="A2:F47"/>
  <sheetViews>
    <sheetView zoomScale="67" zoomScaleNormal="100" workbookViewId="0">
      <selection activeCell="C5" sqref="C5"/>
    </sheetView>
  </sheetViews>
  <sheetFormatPr defaultRowHeight="15" x14ac:dyDescent="0.25"/>
  <cols>
    <col min="1" max="1" width="10.28515625" customWidth="1"/>
    <col min="2" max="2" width="35.42578125" customWidth="1"/>
    <col min="3" max="3" width="37.42578125" customWidth="1"/>
    <col min="4" max="4" width="19.85546875" customWidth="1"/>
    <col min="5" max="5" width="24.7109375" customWidth="1"/>
    <col min="6" max="6" width="19.7109375" customWidth="1"/>
  </cols>
  <sheetData>
    <row r="2" spans="1:6" x14ac:dyDescent="0.25">
      <c r="A2" s="131" t="s">
        <v>195</v>
      </c>
      <c r="B2" s="131" t="s">
        <v>196</v>
      </c>
      <c r="C2" s="131" t="s">
        <v>7</v>
      </c>
      <c r="D2" s="65"/>
      <c r="E2" s="134" t="s">
        <v>197</v>
      </c>
      <c r="F2" s="134"/>
    </row>
    <row r="3" spans="1:6" x14ac:dyDescent="0.25">
      <c r="A3" s="132"/>
      <c r="B3" s="132"/>
      <c r="C3" s="132"/>
      <c r="D3" s="131" t="s">
        <v>198</v>
      </c>
      <c r="E3" s="131" t="s">
        <v>3</v>
      </c>
      <c r="F3" s="131" t="s">
        <v>2</v>
      </c>
    </row>
    <row r="4" spans="1:6" x14ac:dyDescent="0.25">
      <c r="A4" s="133"/>
      <c r="B4" s="133"/>
      <c r="C4" s="135"/>
      <c r="D4" s="132"/>
      <c r="E4" s="132"/>
      <c r="F4" s="132"/>
    </row>
    <row r="5" spans="1:6" ht="60" x14ac:dyDescent="0.25">
      <c r="A5" s="66">
        <v>1</v>
      </c>
      <c r="B5" s="66" t="s">
        <v>199</v>
      </c>
      <c r="C5" s="84" t="s">
        <v>261</v>
      </c>
      <c r="D5" s="92">
        <v>5248723.83</v>
      </c>
      <c r="E5" s="93">
        <v>900469.94</v>
      </c>
      <c r="F5" s="92">
        <f>D5*15%</f>
        <v>787308.57449999999</v>
      </c>
    </row>
    <row r="6" spans="1:6" ht="69" customHeight="1" x14ac:dyDescent="0.25">
      <c r="A6" s="67">
        <v>2</v>
      </c>
      <c r="B6" s="67" t="s">
        <v>200</v>
      </c>
      <c r="C6" s="84" t="s">
        <v>201</v>
      </c>
      <c r="D6" s="92">
        <v>3537537.3</v>
      </c>
      <c r="E6" s="93">
        <v>371060.79</v>
      </c>
      <c r="F6" s="92">
        <f>D6*15%</f>
        <v>530630.59499999997</v>
      </c>
    </row>
    <row r="7" spans="1:6" ht="105" x14ac:dyDescent="0.25">
      <c r="A7" s="68">
        <v>3</v>
      </c>
      <c r="B7" s="3" t="s">
        <v>202</v>
      </c>
      <c r="C7" s="85" t="s">
        <v>203</v>
      </c>
      <c r="D7" s="92">
        <v>12211513.039999999</v>
      </c>
      <c r="E7" s="92">
        <v>942260.58</v>
      </c>
      <c r="F7" s="92">
        <f>D7*15%</f>
        <v>1831726.9559999998</v>
      </c>
    </row>
    <row r="8" spans="1:6" ht="56.25" customHeight="1" x14ac:dyDescent="0.25">
      <c r="A8" s="98">
        <v>4</v>
      </c>
      <c r="B8" s="98" t="s">
        <v>256</v>
      </c>
      <c r="C8" s="99"/>
      <c r="D8" s="100">
        <v>202424</v>
      </c>
      <c r="E8" s="101">
        <v>52436</v>
      </c>
      <c r="F8" s="92">
        <f>D8*15%</f>
        <v>30363.599999999999</v>
      </c>
    </row>
    <row r="9" spans="1:6" ht="15.75" thickBot="1" x14ac:dyDescent="0.3">
      <c r="A9" s="69"/>
      <c r="B9" s="69" t="s">
        <v>5</v>
      </c>
      <c r="C9" s="69"/>
      <c r="D9" s="70">
        <f>SUM(D5:D8)</f>
        <v>21200198.169999998</v>
      </c>
      <c r="E9" s="70">
        <f t="shared" ref="E9:F9" si="0">SUM(E5:E8)</f>
        <v>2266227.31</v>
      </c>
      <c r="F9" s="70">
        <f t="shared" si="0"/>
        <v>3180029.7254999997</v>
      </c>
    </row>
    <row r="10" spans="1:6" ht="15.75" thickTop="1" x14ac:dyDescent="0.25"/>
    <row r="12" spans="1:6" ht="27" x14ac:dyDescent="0.25">
      <c r="B12" s="71" t="s">
        <v>204</v>
      </c>
      <c r="C12" s="72" t="s">
        <v>205</v>
      </c>
      <c r="D12" s="73">
        <v>1000000</v>
      </c>
    </row>
    <row r="13" spans="1:6" ht="40.5" x14ac:dyDescent="0.25">
      <c r="B13" s="71" t="s">
        <v>1</v>
      </c>
      <c r="C13" s="72" t="s">
        <v>206</v>
      </c>
      <c r="D13" s="73">
        <v>10000000</v>
      </c>
    </row>
    <row r="14" spans="1:6" ht="31.15" customHeight="1" x14ac:dyDescent="0.25">
      <c r="B14" s="71" t="s">
        <v>207</v>
      </c>
      <c r="C14" s="72" t="s">
        <v>208</v>
      </c>
      <c r="D14" s="74">
        <v>2506275.75</v>
      </c>
    </row>
    <row r="15" spans="1:6" x14ac:dyDescent="0.25">
      <c r="B15" s="71" t="s">
        <v>209</v>
      </c>
      <c r="C15" s="72" t="s">
        <v>210</v>
      </c>
      <c r="D15" s="74">
        <v>1483660</v>
      </c>
    </row>
    <row r="16" spans="1:6" ht="15.75" thickBot="1" x14ac:dyDescent="0.3"/>
    <row r="17" spans="2:5" x14ac:dyDescent="0.25">
      <c r="B17" s="75" t="s">
        <v>204</v>
      </c>
      <c r="C17" s="76"/>
      <c r="D17" s="76"/>
      <c r="E17" s="77"/>
    </row>
    <row r="18" spans="2:5" x14ac:dyDescent="0.25">
      <c r="B18" s="128" t="s">
        <v>211</v>
      </c>
      <c r="C18" s="129"/>
      <c r="D18" s="129"/>
      <c r="E18" s="130"/>
    </row>
    <row r="19" spans="2:5" x14ac:dyDescent="0.25">
      <c r="B19" s="128" t="s">
        <v>212</v>
      </c>
      <c r="C19" s="129"/>
      <c r="D19" s="129"/>
      <c r="E19" s="130"/>
    </row>
    <row r="20" spans="2:5" x14ac:dyDescent="0.25">
      <c r="B20" s="128" t="s">
        <v>213</v>
      </c>
      <c r="C20" s="129"/>
      <c r="D20" s="129"/>
      <c r="E20" s="130"/>
    </row>
    <row r="21" spans="2:5" x14ac:dyDescent="0.25">
      <c r="B21" s="128" t="s">
        <v>214</v>
      </c>
      <c r="C21" s="129"/>
      <c r="D21" s="129"/>
      <c r="E21" s="130"/>
    </row>
    <row r="22" spans="2:5" x14ac:dyDescent="0.25">
      <c r="B22" s="128" t="s">
        <v>215</v>
      </c>
      <c r="C22" s="129"/>
      <c r="D22" s="129"/>
      <c r="E22" s="130"/>
    </row>
    <row r="23" spans="2:5" x14ac:dyDescent="0.25">
      <c r="B23" s="128"/>
      <c r="C23" s="129"/>
      <c r="D23" s="129"/>
      <c r="E23" s="130"/>
    </row>
    <row r="24" spans="2:5" x14ac:dyDescent="0.25">
      <c r="B24" s="128" t="s">
        <v>216</v>
      </c>
      <c r="C24" s="129"/>
      <c r="D24" s="129"/>
      <c r="E24" s="130"/>
    </row>
    <row r="25" spans="2:5" x14ac:dyDescent="0.25">
      <c r="B25" s="128" t="s">
        <v>217</v>
      </c>
      <c r="C25" s="129"/>
      <c r="D25" s="129"/>
      <c r="E25" s="130"/>
    </row>
    <row r="26" spans="2:5" x14ac:dyDescent="0.25">
      <c r="B26" s="128" t="s">
        <v>218</v>
      </c>
      <c r="C26" s="129"/>
      <c r="D26" s="129"/>
      <c r="E26" s="130"/>
    </row>
    <row r="27" spans="2:5" x14ac:dyDescent="0.25">
      <c r="B27" s="128" t="s">
        <v>219</v>
      </c>
      <c r="C27" s="129"/>
      <c r="D27" s="129"/>
      <c r="E27" s="130"/>
    </row>
    <row r="28" spans="2:5" x14ac:dyDescent="0.25">
      <c r="B28" s="128" t="s">
        <v>220</v>
      </c>
      <c r="C28" s="129"/>
      <c r="D28" s="129"/>
      <c r="E28" s="130"/>
    </row>
    <row r="29" spans="2:5" x14ac:dyDescent="0.25">
      <c r="B29" s="128" t="s">
        <v>221</v>
      </c>
      <c r="C29" s="129"/>
      <c r="D29" s="129"/>
      <c r="E29" s="130"/>
    </row>
    <row r="30" spans="2:5" ht="15.75" thickBot="1" x14ac:dyDescent="0.3">
      <c r="B30" s="136" t="s">
        <v>222</v>
      </c>
      <c r="C30" s="137"/>
      <c r="D30" s="137"/>
      <c r="E30" s="138"/>
    </row>
    <row r="32" spans="2:5" ht="15.75" thickBot="1" x14ac:dyDescent="0.3"/>
    <row r="33" spans="2:4" x14ac:dyDescent="0.25">
      <c r="B33" s="78" t="s">
        <v>223</v>
      </c>
      <c r="C33" s="76"/>
      <c r="D33" s="77"/>
    </row>
    <row r="34" spans="2:4" x14ac:dyDescent="0.25">
      <c r="B34" s="79" t="s">
        <v>224</v>
      </c>
      <c r="D34" s="80"/>
    </row>
    <row r="35" spans="2:4" x14ac:dyDescent="0.25">
      <c r="B35" s="81" t="s">
        <v>241</v>
      </c>
      <c r="D35" s="80"/>
    </row>
    <row r="36" spans="2:4" x14ac:dyDescent="0.25">
      <c r="B36" s="49" t="s">
        <v>225</v>
      </c>
      <c r="C36" s="17" t="s">
        <v>226</v>
      </c>
      <c r="D36" s="82">
        <v>13</v>
      </c>
    </row>
    <row r="37" spans="2:4" x14ac:dyDescent="0.25">
      <c r="B37" s="49" t="s">
        <v>227</v>
      </c>
      <c r="C37" s="17" t="s">
        <v>226</v>
      </c>
      <c r="D37" s="82">
        <v>7</v>
      </c>
    </row>
    <row r="38" spans="2:4" x14ac:dyDescent="0.25">
      <c r="B38" s="49" t="s">
        <v>228</v>
      </c>
      <c r="C38" s="17" t="s">
        <v>226</v>
      </c>
      <c r="D38" s="82">
        <v>6</v>
      </c>
    </row>
    <row r="39" spans="2:4" x14ac:dyDescent="0.25">
      <c r="B39" s="49" t="s">
        <v>229</v>
      </c>
      <c r="C39" s="17" t="s">
        <v>226</v>
      </c>
      <c r="D39" s="82">
        <v>2</v>
      </c>
    </row>
    <row r="40" spans="2:4" x14ac:dyDescent="0.25">
      <c r="B40" s="49" t="s">
        <v>230</v>
      </c>
      <c r="C40" s="17" t="s">
        <v>226</v>
      </c>
      <c r="D40" s="82">
        <v>1</v>
      </c>
    </row>
    <row r="41" spans="2:4" x14ac:dyDescent="0.25">
      <c r="B41" s="49" t="s">
        <v>247</v>
      </c>
      <c r="C41" s="17" t="s">
        <v>226</v>
      </c>
      <c r="D41" s="82">
        <v>1</v>
      </c>
    </row>
    <row r="42" spans="2:4" x14ac:dyDescent="0.25">
      <c r="B42" s="49" t="s">
        <v>231</v>
      </c>
      <c r="C42" s="17" t="s">
        <v>232</v>
      </c>
      <c r="D42" s="82">
        <v>1</v>
      </c>
    </row>
    <row r="43" spans="2:4" x14ac:dyDescent="0.25">
      <c r="B43" s="49" t="s">
        <v>233</v>
      </c>
      <c r="C43" s="17" t="s">
        <v>232</v>
      </c>
      <c r="D43" s="82">
        <v>1</v>
      </c>
    </row>
    <row r="44" spans="2:4" x14ac:dyDescent="0.25">
      <c r="B44" s="49" t="s">
        <v>234</v>
      </c>
      <c r="C44" s="17" t="s">
        <v>226</v>
      </c>
      <c r="D44" s="82">
        <v>1</v>
      </c>
    </row>
    <row r="45" spans="2:4" x14ac:dyDescent="0.25">
      <c r="B45" s="49" t="s">
        <v>235</v>
      </c>
      <c r="C45" s="17" t="s">
        <v>232</v>
      </c>
      <c r="D45" s="82">
        <v>1</v>
      </c>
    </row>
    <row r="46" spans="2:4" x14ac:dyDescent="0.25">
      <c r="B46" s="79" t="s">
        <v>248</v>
      </c>
      <c r="C46" s="91" t="s">
        <v>232</v>
      </c>
      <c r="D46" s="90">
        <v>1</v>
      </c>
    </row>
    <row r="47" spans="2:4" x14ac:dyDescent="0.25">
      <c r="B47" s="17"/>
      <c r="C47" s="17"/>
      <c r="D47" s="17">
        <f>SUM(D36:D46)</f>
        <v>35</v>
      </c>
    </row>
  </sheetData>
  <mergeCells count="20">
    <mergeCell ref="B30:E30"/>
    <mergeCell ref="B24:E24"/>
    <mergeCell ref="B25:E25"/>
    <mergeCell ref="B26:E26"/>
    <mergeCell ref="B27:E27"/>
    <mergeCell ref="B28:E28"/>
    <mergeCell ref="B29:E29"/>
    <mergeCell ref="B23:E23"/>
    <mergeCell ref="A2:A4"/>
    <mergeCell ref="B2:B4"/>
    <mergeCell ref="E2:F2"/>
    <mergeCell ref="C2:C4"/>
    <mergeCell ref="D3:D4"/>
    <mergeCell ref="E3:E4"/>
    <mergeCell ref="F3:F4"/>
    <mergeCell ref="B18:E18"/>
    <mergeCell ref="B19:E19"/>
    <mergeCell ref="B20:E20"/>
    <mergeCell ref="B21:E21"/>
    <mergeCell ref="B22:E2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995691-B088-4985-8C59-207F2F9E5C82}">
  <dimension ref="B2:D14"/>
  <sheetViews>
    <sheetView workbookViewId="0">
      <selection activeCell="F33" sqref="F33"/>
    </sheetView>
  </sheetViews>
  <sheetFormatPr defaultRowHeight="15" x14ac:dyDescent="0.25"/>
  <cols>
    <col min="3" max="3" width="44.5703125" customWidth="1"/>
    <col min="4" max="4" width="46" customWidth="1"/>
    <col min="5" max="5" width="11.42578125" bestFit="1" customWidth="1"/>
    <col min="6" max="6" width="16.140625" bestFit="1" customWidth="1"/>
    <col min="7" max="7" width="21.85546875" bestFit="1" customWidth="1"/>
    <col min="8" max="8" width="20.140625" bestFit="1" customWidth="1"/>
  </cols>
  <sheetData>
    <row r="2" spans="2:4" x14ac:dyDescent="0.25">
      <c r="B2" t="s">
        <v>236</v>
      </c>
    </row>
    <row r="5" spans="2:4" x14ac:dyDescent="0.25">
      <c r="B5" s="139" t="s">
        <v>237</v>
      </c>
      <c r="C5" s="139"/>
      <c r="D5" s="139"/>
    </row>
    <row r="7" spans="2:4" x14ac:dyDescent="0.25">
      <c r="D7" s="83" t="s">
        <v>238</v>
      </c>
    </row>
    <row r="8" spans="2:4" x14ac:dyDescent="0.25">
      <c r="B8" s="17" t="s">
        <v>239</v>
      </c>
      <c r="C8" s="17" t="s">
        <v>240</v>
      </c>
      <c r="D8" s="112">
        <v>228679008</v>
      </c>
    </row>
    <row r="9" spans="2:4" x14ac:dyDescent="0.25">
      <c r="B9" s="20"/>
      <c r="C9" s="20" t="s">
        <v>262</v>
      </c>
      <c r="D9" s="113">
        <v>1080000</v>
      </c>
    </row>
    <row r="10" spans="2:4" x14ac:dyDescent="0.25">
      <c r="B10" s="17"/>
      <c r="C10" s="17" t="s">
        <v>263</v>
      </c>
      <c r="D10" s="112">
        <f>D8+D9</f>
        <v>229759008</v>
      </c>
    </row>
    <row r="14" spans="2:4" ht="15.75" x14ac:dyDescent="0.25">
      <c r="C14" s="86"/>
    </row>
  </sheetData>
  <mergeCells count="1">
    <mergeCell ref="B5:D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Annexure 1- EAR</vt:lpstr>
      <vt:lpstr>Annexure 2- Fire (CNG)</vt:lpstr>
      <vt:lpstr>Annexure 3- Fire (Pipelines)</vt:lpstr>
      <vt:lpstr>Annexure 4- Office Package</vt:lpstr>
      <vt:lpstr>Annexure 5- All Risks</vt:lpstr>
    </vt:vector>
  </TitlesOfParts>
  <Company>MMC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Khandelwal, Sakshi</dc:creator>
  <cp:lastModifiedBy>Khandelwal, Sakshi</cp:lastModifiedBy>
  <dcterms:created xsi:type="dcterms:W3CDTF">2025-10-09T11:24:46Z</dcterms:created>
  <dcterms:modified xsi:type="dcterms:W3CDTF">2026-09-24T09:32:22Z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8f1469a-2c2a-4aee-b92b-090d4c5468ff_Enabled">
    <vt:lpwstr>true</vt:lpwstr>
  </property>
  <property fmtid="{D5CDD505-2E9C-101B-9397-08002B2CF9AE}" pid="3" name="MSIP_Label_38f1469a-2c2a-4aee-b92b-090d4c5468ff_SetDate">
    <vt:lpwstr>2025-10-09T11:24:48Z</vt:lpwstr>
  </property>
  <property fmtid="{D5CDD505-2E9C-101B-9397-08002B2CF9AE}" pid="4" name="MSIP_Label_38f1469a-2c2a-4aee-b92b-090d4c5468ff_Method">
    <vt:lpwstr>Standard</vt:lpwstr>
  </property>
  <property fmtid="{D5CDD505-2E9C-101B-9397-08002B2CF9AE}" pid="5" name="MSIP_Label_38f1469a-2c2a-4aee-b92b-090d4c5468ff_Name">
    <vt:lpwstr>Confidential - Unmarked</vt:lpwstr>
  </property>
  <property fmtid="{D5CDD505-2E9C-101B-9397-08002B2CF9AE}" pid="6" name="MSIP_Label_38f1469a-2c2a-4aee-b92b-090d4c5468ff_SiteId">
    <vt:lpwstr>2a6e6092-73e4-4752-b1a5-477a17f5056d</vt:lpwstr>
  </property>
  <property fmtid="{D5CDD505-2E9C-101B-9397-08002B2CF9AE}" pid="7" name="MSIP_Label_38f1469a-2c2a-4aee-b92b-090d4c5468ff_ActionId">
    <vt:lpwstr>ef63aa91-1fe4-4f6d-8a04-a3d244e86ed6</vt:lpwstr>
  </property>
  <property fmtid="{D5CDD505-2E9C-101B-9397-08002B2CF9AE}" pid="8" name="MSIP_Label_38f1469a-2c2a-4aee-b92b-090d4c5468ff_ContentBits">
    <vt:lpwstr>0</vt:lpwstr>
  </property>
  <property fmtid="{D5CDD505-2E9C-101B-9397-08002B2CF9AE}" pid="9" name="MSIP_Label_38f1469a-2c2a-4aee-b92b-090d4c5468ff_Tag">
    <vt:lpwstr>10, 3, 0, 1</vt:lpwstr>
  </property>
</Properties>
</file>